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передача'!$G$120:$J$120</definedName>
    <definedName name="POWER_TOTAL_DISBALANCE">'46 - передача'!$F$120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передача'!$C$141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<sst xmlns="http://schemas.openxmlformats.org/spreadsheetml/2006/main" count="7348" uniqueCount="838">
  <si>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</si>
  <si>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</si>
  <si>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</si>
  <si>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</si>
  <si>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</si>
  <si>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</si>
  <si>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</si>
  <si>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</si>
  <si>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</si>
  <si>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</si>
  <si>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</si>
  <si>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</si>
  <si>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</si>
  <si>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</si>
  <si>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</si>
  <si>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</si>
  <si>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</si>
  <si>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</si>
  <si>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</si>
  <si>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</si>
  <si>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</si>
  <si>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</si>
  <si>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</si>
  <si>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</si>
  <si>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</si>
  <si>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</si>
  <si>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</si>
  <si>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</si>
  <si>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</si>
  <si>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</si>
  <si>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</si>
  <si>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</si>
  <si>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</si>
  <si>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</si>
  <si>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</si>
  <si>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</si>
  <si>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</si>
  <si>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</si>
  <si>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</si>
  <si>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</si>
  <si>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</si>
  <si>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</si>
  <si>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</si>
  <si>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</si>
  <si>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</si>
  <si>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</si>
  <si>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</si>
  <si>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</si>
  <si>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</si>
  <si>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</si>
  <si>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</si>
  <si>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</si>
  <si>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</si>
  <si>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</si>
  <si>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</si>
  <si>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</si>
  <si>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</si>
  <si>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</si>
  <si>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</si>
  <si>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</si>
  <si>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</si>
  <si>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</si>
  <si>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</si>
  <si>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</si>
  <si>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</si>
  <si>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</si>
  <si>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</si>
  <si>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</si>
  <si>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</si>
  <si>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</si>
  <si>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</si>
  <si>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</si>
  <si>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</si>
  <si>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</si>
  <si>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</si>
  <si>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</si>
  <si>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</si>
  <si>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</si>
  <si>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</si>
  <si>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</si>
  <si>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</si>
  <si>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</si>
  <si>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</si>
  <si>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</si>
  <si>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</si>
  <si>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</si>
  <si>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</si>
  <si>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</si>
  <si>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</si>
  <si>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</si>
  <si>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</si>
  <si>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</si>
  <si>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</si>
  <si>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</si>
  <si>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</si>
  <si>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</si>
  <si>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</si>
  <si>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</si>
  <si>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</si>
  <si>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</si>
  <si>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</si>
  <si>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</si>
  <si>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</si>
  <si>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</si>
  <si>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</si>
  <si>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</si>
  <si>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</si>
  <si>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</si>
  <si>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</si>
  <si>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</si>
  <si>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</si>
  <si>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</si>
  <si>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</si>
  <si>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</si>
  <si>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</si>
  <si>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</si>
  <si>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</si>
  <si>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</si>
  <si>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</si>
  <si>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</si>
  <si>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</si>
  <si>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</si>
  <si>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</si>
  <si>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</si>
  <si>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</si>
  <si>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</si>
  <si>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</si>
  <si>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</si>
  <si>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</si>
  <si>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</si>
  <si>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</si>
  <si>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</si>
  <si>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</si>
  <si>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</si>
  <si>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</si>
  <si>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</si>
  <si>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</si>
  <si>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</si>
  <si>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</si>
  <si>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</si>
  <si>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</si>
  <si>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</si>
  <si>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</si>
  <si>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</si>
  <si>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</si>
  <si>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</si>
  <si>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</si>
  <si>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</si>
  <si>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</si>
  <si>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</si>
  <si>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</si>
  <si>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</si>
  <si>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</si>
  <si>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</si>
  <si>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</si>
  <si>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</si>
  <si>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</si>
  <si>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</si>
  <si>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</si>
  <si>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</si>
  <si>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</si>
  <si>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</si>
  <si>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</si>
  <si>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</si>
  <si>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</si>
  <si>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</si>
  <si>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</si>
  <si>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</si>
  <si>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</si>
  <si>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</si>
  <si>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</si>
  <si>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</si>
  <si>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</si>
  <si>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</si>
  <si>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</si>
  <si>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</si>
  <si>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</si>
  <si>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</si>
  <si>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</si>
  <si>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</si>
  <si>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</si>
  <si>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</si>
  <si>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</si>
  <si>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</si>
  <si>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</si>
  <si>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</si>
  <si>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</si>
  <si>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</si>
  <si>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</si>
  <si>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</si>
  <si>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</si>
  <si>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</si>
  <si>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</si>
  <si>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</si>
  <si>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</si>
  <si>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</si>
  <si>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</si>
  <si>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</si>
  <si>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</si>
  <si>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</si>
  <si>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</si>
  <si>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</si>
  <si>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</si>
  <si>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</si>
  <si>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</si>
  <si>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</si>
  <si>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</si>
  <si>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</si>
  <si>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</si>
  <si>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</si>
  <si>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</si>
  <si>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</si>
  <si>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</si>
  <si>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</si>
  <si>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</si>
  <si>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</si>
  <si>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</si>
  <si>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</si>
  <si>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</si>
  <si>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</si>
  <si>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</si>
  <si>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</si>
  <si>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</si>
  <si>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</si>
  <si>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</si>
  <si>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</si>
  <si>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</si>
  <si>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</si>
  <si>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</si>
  <si>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</si>
  <si>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</si>
  <si>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</si>
  <si>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</si>
  <si>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</si>
  <si>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</si>
  <si>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</si>
  <si>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</si>
  <si>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</si>
  <si>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</si>
  <si>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</si>
  <si>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</si>
  <si>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</si>
  <si>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</si>
  <si>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</si>
  <si>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</si>
  <si>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</si>
  <si>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</si>
  <si>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</si>
  <si>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</si>
  <si>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</si>
  <si>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</si>
  <si>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</si>
  <si>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</si>
  <si>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</si>
  <si>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</si>
  <si>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</si>
  <si>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</si>
  <si>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</si>
  <si>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</si>
  <si>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</si>
  <si>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</si>
  <si>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</si>
  <si>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</si>
  <si>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</si>
  <si>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</si>
  <si>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</si>
  <si>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</si>
  <si>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</si>
  <si>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</si>
  <si>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</si>
  <si>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</si>
  <si>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</si>
  <si>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</si>
  <si>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</si>
  <si>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</si>
  <si>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</si>
  <si>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</si>
  <si>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</si>
  <si>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</si>
  <si>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</si>
  <si>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</si>
  <si>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</si>
  <si>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</si>
  <si>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</si>
  <si>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</si>
  <si>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</si>
  <si>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</si>
  <si>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</si>
  <si>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</si>
  <si>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</si>
  <si>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</si>
  <si>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</si>
  <si>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</si>
  <si>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</si>
  <si>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</si>
  <si>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</si>
  <si>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</si>
  <si>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</si>
  <si>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</si>
  <si>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</si>
  <si>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</si>
  <si>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</si>
  <si>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</si>
  <si>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</si>
  <si>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</si>
  <si>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</si>
  <si>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</si>
  <si>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</si>
  <si>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</si>
  <si>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</si>
  <si>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</si>
  <si>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</si>
  <si>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</si>
  <si>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</si>
  <si>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</si>
  <si>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</si>
  <si>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</si>
  <si>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</si>
  <si>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</si>
  <si>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</si>
  <si>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</si>
  <si>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</si>
  <si>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</si>
  <si>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</si>
  <si>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</si>
  <si>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</si>
  <si>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</si>
  <si>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</si>
  <si>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</si>
  <si>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</si>
  <si>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</si>
  <si>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</si>
  <si>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</si>
  <si>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</si>
  <si>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</si>
  <si>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</si>
  <si>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</si>
  <si>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</si>
  <si>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</si>
  <si>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</si>
  <si>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</si>
  <si>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</si>
  <si>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</si>
  <si>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</si>
  <si>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</si>
  <si>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</si>
  <si>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</si>
  <si>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</si>
  <si>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</si>
  <si>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</si>
  <si>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</si>
  <si>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</si>
  <si>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</si>
  <si>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</si>
  <si>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</si>
  <si>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</si>
  <si>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</si>
  <si>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</si>
  <si>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</si>
  <si>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</si>
  <si>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</si>
  <si>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</si>
  <si>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</si>
  <si>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</si>
  <si>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</si>
  <si>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</si>
  <si>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</si>
  <si>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</si>
  <si>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</si>
  <si>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</si>
  <si>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</si>
  <si>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</si>
  <si>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</si>
  <si>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</si>
  <si>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</si>
  <si>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</si>
  <si>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</si>
  <si>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</si>
  <si>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</si>
  <si>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</si>
  <si>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</si>
  <si>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</si>
  <si>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</si>
  <si>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</si>
  <si>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</si>
  <si>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</si>
  <si>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</si>
  <si>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</si>
  <si>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</si>
  <si>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</si>
  <si>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</si>
  <si>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</si>
  <si>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</si>
  <si>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</si>
  <si>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</si>
  <si>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</si>
  <si>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</si>
  <si>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</si>
  <si>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</si>
  <si>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</si>
  <si>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</si>
  <si>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</si>
  <si>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</si>
  <si>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</si>
  <si>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</si>
  <si>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</si>
  <si>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</si>
  <si>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</si>
  <si>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</si>
  <si>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</si>
  <si>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</si>
  <si>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</si>
  <si>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</si>
  <si>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</si>
  <si>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</si>
  <si>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</si>
  <si>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</si>
  <si>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</si>
  <si>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</si>
  <si>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</si>
  <si>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</si>
  <si>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</si>
  <si>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</si>
  <si>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</si>
  <si>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</si>
  <si>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</si>
  <si>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</si>
  <si>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</si>
  <si>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</si>
  <si>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</si>
  <si>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</si>
  <si>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</si>
  <si>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</si>
  <si>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</si>
  <si>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</si>
  <si>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</si>
  <si>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</si>
  <si>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</si>
  <si>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</si>
  <si>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</si>
  <si>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</si>
  <si>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</si>
  <si>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</si>
  <si>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</si>
  <si>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</si>
  <si>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</si>
  <si>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</si>
  <si>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</si>
  <si>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</si>
  <si>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</si>
  <si>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</si>
  <si>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</si>
  <si>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</si>
  <si>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</si>
  <si>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</si>
  <si>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</si>
  <si>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</si>
  <si>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</si>
  <si>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</si>
  <si>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</si>
  <si>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</si>
  <si>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</si>
  <si>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</si>
  <si>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</si>
  <si>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</si>
  <si>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</si>
  <si>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</si>
  <si>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</si>
  <si>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</si>
  <si>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</si>
  <si>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</si>
  <si>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</si>
  <si>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</si>
  <si>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</si>
  <si>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</si>
  <si>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</si>
  <si>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</si>
  <si>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</si>
  <si>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</si>
  <si>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</si>
  <si>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</si>
  <si>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</si>
  <si>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</si>
  <si>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</si>
  <si>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</si>
  <si>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</si>
  <si>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</si>
  <si>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</si>
  <si>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</si>
  <si>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</si>
  <si>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</si>
  <si>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</si>
  <si>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</si>
  <si>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</si>
  <si>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</si>
  <si>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</si>
  <si>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</si>
  <si>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</si>
  <si>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</si>
  <si>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</si>
  <si>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</si>
  <si>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</si>
  <si>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</si>
  <si>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</si>
  <si>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</si>
  <si>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</si>
  <si>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</si>
  <si>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</si>
  <si>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</si>
  <si>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</si>
  <si>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</si>
  <si>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</si>
  <si>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</si>
  <si>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</si>
  <si>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</si>
  <si>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</si>
  <si>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</si>
  <si>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</si>
  <si>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</si>
  <si>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</si>
  <si>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</si>
  <si>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</si>
  <si>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</si>
  <si>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</si>
  <si>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</si>
  <si>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</si>
  <si>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</si>
  <si>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</si>
  <si>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</si>
  <si>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</si>
  <si>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</si>
  <si>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</si>
  <si>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</si>
  <si>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</si>
  <si>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</si>
  <si>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</si>
  <si>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</si>
  <si>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</si>
  <si>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</si>
  <si>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</si>
  <si>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</si>
  <si>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</si>
  <si>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</si>
  <si>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</si>
  <si>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</si>
  <si>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</si>
  <si>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</si>
  <si>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</si>
  <si>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</si>
  <si>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</si>
  <si>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</si>
  <si>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</si>
  <si>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</si>
  <si>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</si>
  <si>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</si>
  <si>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</si>
  <si>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</si>
  <si>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</si>
  <si>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</si>
  <si>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</si>
  <si>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</si>
  <si>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</si>
  <si>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</si>
  <si>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</si>
  <si>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</si>
  <si>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</si>
  <si>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</si>
  <si>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</si>
  <si>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</si>
  <si>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</si>
  <si>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</si>
  <si>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</si>
  <si>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</si>
  <si>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</si>
  <si>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</si>
  <si>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</si>
  <si>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</si>
  <si>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</si>
  <si>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</si>
  <si>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</si>
  <si>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</si>
  <si>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</si>
  <si>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</si>
  <si>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</si>
  <si>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</si>
  <si>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</si>
  <si>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</si>
  <si>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</si>
  <si>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</si>
  <si>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</si>
  <si>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</si>
  <si>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</si>
  <si>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</si>
  <si>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</si>
  <si>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</si>
  <si>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</si>
  <si>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</si>
  <si>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</si>
  <si>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</si>
  <si>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</si>
  <si>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</si>
  <si>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</si>
  <si>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</si>
  <si>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</si>
  <si>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</si>
  <si>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</si>
  <si>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</si>
  <si>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</si>
  <si>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</si>
  <si>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</si>
  <si>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</si>
  <si>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</si>
  <si>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</si>
  <si>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</si>
  <si>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</si>
  <si>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</si>
  <si>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</si>
  <si>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</si>
  <si>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</si>
  <si>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</si>
  <si>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</si>
  <si>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</si>
  <si>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</si>
  <si>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</si>
  <si>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</si>
  <si>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</si>
  <si>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</si>
  <si>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</si>
  <si>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</si>
  <si>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</si>
  <si>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</si>
  <si>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</si>
  <si>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</si>
  <si>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</si>
  <si>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</si>
  <si>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</si>
  <si>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</si>
  <si>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</si>
  <si>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</si>
  <si>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</si>
  <si>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</si>
  <si>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</si>
  <si>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</si>
  <si>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</si>
  <si>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</si>
  <si>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</si>
  <si>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</si>
  <si>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</si>
  <si>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</si>
  <si>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</si>
  <si>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</si>
  <si>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</si>
  <si>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</si>
  <si>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</si>
  <si>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</si>
  <si>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</si>
  <si>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</si>
  <si>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</si>
  <si>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</si>
  <si>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</si>
  <si>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</si>
  <si>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</si>
  <si>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</si>
  <si>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</si>
  <si>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</si>
  <si>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</si>
  <si>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</si>
  <si>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</si>
  <si>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</si>
  <si>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</si>
  <si>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</si>
  <si>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</si>
  <si>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</si>
  <si>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</si>
  <si>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</si>
  <si>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</si>
  <si>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</si>
  <si>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</si>
  <si>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</si>
  <si>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</si>
  <si>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</si>
  <si>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</si>
  <si>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</si>
  <si>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</si>
  <si>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</si>
  <si>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</si>
  <si>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</si>
  <si>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</si>
  <si>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</si>
  <si>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</si>
  <si>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</si>
  <si>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</si>
  <si>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</si>
  <si>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</si>
  <si>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</si>
  <si>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</si>
  <si>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</si>
  <si>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</si>
  <si>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</si>
  <si>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</si>
  <si>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</si>
  <si>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</si>
  <si>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</si>
  <si>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</si>
  <si>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</si>
  <si>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</si>
  <si>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</si>
  <si>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</si>
  <si>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</si>
  <si>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</si>
  <si>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</si>
  <si>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</si>
  <si>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</si>
  <si>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</si>
  <si>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</si>
  <si>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</si>
  <si>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</si>
  <si>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</si>
  <si>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</si>
  <si>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</si>
  <si>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</si>
  <si>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</si>
  <si>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</si>
  <si>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</si>
  <si>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</si>
  <si>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</si>
  <si>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</si>
  <si>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</si>
  <si>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</si>
  <si>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</si>
  <si>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</si>
  <si>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</si>
  <si>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</si>
  <si>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</si>
  <si>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</si>
  <si>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</si>
  <si>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</si>
  <si>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</si>
  <si>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</si>
  <si>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</si>
  <si>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</si>
  <si>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</si>
  <si>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</si>
  <si>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</si>
  <si>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</si>
  <si>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</si>
  <si>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</si>
  <si>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</si>
  <si>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</si>
  <si>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</si>
  <si>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</si>
  <si>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</si>
  <si>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</si>
  <si>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</si>
  <si>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</si>
  <si>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</si>
  <si>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</si>
  <si>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</si>
  <si>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</si>
  <si>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</si>
  <si>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</si>
  <si>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</si>
  <si>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</si>
  <si>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</si>
  <si>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Мыльникова Юлия Борисовна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</si>
  <si>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</si>
  <si>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</si>
  <si>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</si>
  <si>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</si>
  <si>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</si>
  <si>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</si>
  <si>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</si>
  <si>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</si>
  <si>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</si>
  <si>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</si>
  <si>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</si>
  <si>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</si>
  <si>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</si>
  <si>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</si>
  <si>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</si>
  <si>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</si>
  <si>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</si>
  <si>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</si>
  <si>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</si>
  <si>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</si>
  <si>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</si>
  <si>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</si>
  <si>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</si>
  <si>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</si>
  <si>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</si>
  <si>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</si>
  <si>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</si>
  <si>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</si>
  <si>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</si>
  <si>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</si>
  <si>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</si>
  <si>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</si>
  <si>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</si>
  <si>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</si>
  <si>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</si>
  <si>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</si>
  <si>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</si>
  <si>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</si>
  <si>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</si>
  <si>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</si>
  <si>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</si>
  <si>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</si>
  <si>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</si>
  <si>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</si>
  <si>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</si>
  <si>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</si>
  <si>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</si>
  <si>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</si>
  <si>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</si>
  <si>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</si>
  <si>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</si>
  <si>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</si>
  <si>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</si>
  <si>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</si>
  <si>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</si>
  <si>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</si>
  <si>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</si>
  <si>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</si>
  <si>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</si>
  <si>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</si>
  <si>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</si>
  <si>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</si>
  <si>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</si>
  <si>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</si>
  <si>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</si>
  <si>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</si>
  <si>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</si>
  <si>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</si>
  <si>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</si>
  <si>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</si>
  <si>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</si>
  <si>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1.2.5</t>
  </si>
  <si>
    <t>3.1.2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</si>
</sst>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F32" sqref="F3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2015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2014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2013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2015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491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66" t="s">
        <v>834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745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746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764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765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H20" sqref="H20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24" sqref="I24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2015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9086.189</v>
      </c>
      <c r="G18" s="217">
        <f>SUM(G19,G20,G28,G32)</f>
        <v>8868.668</v>
      </c>
      <c r="H18" s="217">
        <f>SUM(H19,H20,H28,H32)</f>
        <v>0</v>
      </c>
      <c r="I18" s="217">
        <f>SUM(I19,I20,I28,I32)</f>
        <v>217.52099999999996</v>
      </c>
      <c r="J18" s="218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7950.324</v>
      </c>
      <c r="G20" s="219">
        <f>SUM(G21:G27)</f>
        <v>7732.803</v>
      </c>
      <c r="H20" s="219">
        <f>SUM(H21:H27)</f>
        <v>0</v>
      </c>
      <c r="I20" s="219">
        <f>SUM(I21:I27)</f>
        <v>217.52099999999996</v>
      </c>
      <c r="J20" s="222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7802.028</v>
      </c>
      <c r="G22" s="220">
        <v>7732.803</v>
      </c>
      <c r="H22" s="220"/>
      <c r="I22" s="220">
        <v>69.225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398</v>
      </c>
      <c r="F23" s="219">
        <f>SUM(G23:J23)</f>
        <v>79.005</v>
      </c>
      <c r="G23" s="220"/>
      <c r="H23" s="220"/>
      <c r="I23" s="220">
        <v>79.005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570</v>
      </c>
      <c r="F24" s="219">
        <f>SUM(G24:J24)</f>
        <v>17.6</v>
      </c>
      <c r="G24" s="220"/>
      <c r="H24" s="220"/>
      <c r="I24" s="220">
        <v>17.6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546</v>
      </c>
      <c r="F25" s="219">
        <f>SUM(G25:J25)</f>
        <v>47.116</v>
      </c>
      <c r="G25" s="220"/>
      <c r="H25" s="220"/>
      <c r="I25" s="220">
        <v>47.116</v>
      </c>
      <c r="J25" s="221"/>
      <c r="K25" s="149"/>
    </row>
    <row r="26" spans="1:11" s="172" customFormat="1" ht="15" customHeight="1">
      <c r="A26" s="147"/>
      <c r="B26" s="129"/>
      <c r="C26" s="234" t="s">
        <v>752</v>
      </c>
      <c r="D26" s="111" t="s">
        <v>836</v>
      </c>
      <c r="E26" s="153" t="s">
        <v>767</v>
      </c>
      <c r="F26" s="219">
        <f>SUM(G26:J26)</f>
        <v>4.575</v>
      </c>
      <c r="G26" s="220"/>
      <c r="H26" s="220"/>
      <c r="I26" s="220">
        <v>4.575</v>
      </c>
      <c r="J26" s="221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19">
        <f>SUM(G28:J28)</f>
        <v>1135.865</v>
      </c>
      <c r="G28" s="219">
        <f>SUM(G29:G31)</f>
        <v>1135.865</v>
      </c>
      <c r="H28" s="219">
        <f>SUM(H29:H31)</f>
        <v>0</v>
      </c>
      <c r="I28" s="219">
        <f>SUM(I29:I31)</f>
        <v>0</v>
      </c>
      <c r="J28" s="222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34" t="s">
        <v>752</v>
      </c>
      <c r="D30" s="111" t="s">
        <v>755</v>
      </c>
      <c r="E30" s="153" t="s">
        <v>756</v>
      </c>
      <c r="F30" s="219">
        <f>SUM(G30:J30)</f>
        <v>1135.865</v>
      </c>
      <c r="G30" s="220">
        <v>1135.865</v>
      </c>
      <c r="H30" s="220"/>
      <c r="I30" s="220"/>
      <c r="J30" s="221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19">
        <f>SUM(G32:J32)</f>
        <v>0</v>
      </c>
      <c r="G32" s="220"/>
      <c r="H32" s="220"/>
      <c r="I32" s="220"/>
      <c r="J32" s="221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19">
        <f>SUM(H33:J33)</f>
        <v>5152.7469999999985</v>
      </c>
      <c r="G33" s="132"/>
      <c r="H33" s="223">
        <f>H34</f>
        <v>0</v>
      </c>
      <c r="I33" s="223">
        <f>I34+I35</f>
        <v>4247.3589999999995</v>
      </c>
      <c r="J33" s="222">
        <f>J34+J35+J36</f>
        <v>905.387999999999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19">
        <f>SUM(H34:J34)</f>
        <v>4247.3589999999995</v>
      </c>
      <c r="G34" s="132"/>
      <c r="H34" s="220"/>
      <c r="I34" s="220">
        <v>4247.3589999999995</v>
      </c>
      <c r="J34" s="221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19">
        <f>SUM(I35:J35)</f>
        <v>0</v>
      </c>
      <c r="G35" s="132"/>
      <c r="H35" s="132"/>
      <c r="I35" s="220"/>
      <c r="J35" s="221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19">
        <f>SUM(J36)</f>
        <v>905.387999999999</v>
      </c>
      <c r="G36" s="133"/>
      <c r="H36" s="133"/>
      <c r="I36" s="133"/>
      <c r="J36" s="224">
        <v>905.387999999999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19">
        <f>SUM(G38:J38)</f>
        <v>8873.150000000001</v>
      </c>
      <c r="G38" s="223">
        <f>SUM(G39,G44,G50,G53,G56)</f>
        <v>4408.27</v>
      </c>
      <c r="H38" s="223">
        <f>SUM(H39,H44,H50,H53,H56)</f>
        <v>0</v>
      </c>
      <c r="I38" s="223">
        <f>SUM(I39,I44,I50,I53,I56)</f>
        <v>3559.492</v>
      </c>
      <c r="J38" s="222">
        <f>SUM(J39,J44,J50,J53,J56)</f>
        <v>905.388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19">
        <f>SUM(G39:J39)</f>
        <v>4869.387000000001</v>
      </c>
      <c r="G39" s="219">
        <f>SUM(G40:G43)</f>
        <v>1045.63</v>
      </c>
      <c r="H39" s="219">
        <f>SUM(H40:H43)</f>
        <v>0</v>
      </c>
      <c r="I39" s="219">
        <f>SUM(I40:I43)</f>
        <v>2918.369</v>
      </c>
      <c r="J39" s="222">
        <f>SUM(J40:J43)</f>
        <v>905.388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34" t="s">
        <v>752</v>
      </c>
      <c r="D41" s="111" t="s">
        <v>757</v>
      </c>
      <c r="E41" s="153" t="s">
        <v>342</v>
      </c>
      <c r="F41" s="219">
        <f>SUM(G41:J41)</f>
        <v>4322.383</v>
      </c>
      <c r="G41" s="220">
        <v>1045.63</v>
      </c>
      <c r="H41" s="220"/>
      <c r="I41" s="220">
        <v>2918.369</v>
      </c>
      <c r="J41" s="221">
        <v>358.384</v>
      </c>
      <c r="K41" s="149"/>
    </row>
    <row r="42" spans="1:11" s="172" customFormat="1" ht="15" customHeight="1">
      <c r="A42" s="147"/>
      <c r="B42" s="129"/>
      <c r="C42" s="234" t="s">
        <v>752</v>
      </c>
      <c r="D42" s="111" t="s">
        <v>837</v>
      </c>
      <c r="E42" s="153" t="s">
        <v>345</v>
      </c>
      <c r="F42" s="219">
        <f>SUM(G42:J42)</f>
        <v>547.004</v>
      </c>
      <c r="G42" s="220"/>
      <c r="H42" s="220"/>
      <c r="I42" s="220"/>
      <c r="J42" s="221">
        <v>547.004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19">
        <f>SUM(G44:J44)</f>
        <v>4003.763</v>
      </c>
      <c r="G44" s="219">
        <f>SUM(G45:G49)</f>
        <v>3362.64</v>
      </c>
      <c r="H44" s="219">
        <f>SUM(H45:H49)</f>
        <v>0</v>
      </c>
      <c r="I44" s="219">
        <f>SUM(I45:I49)</f>
        <v>641.123</v>
      </c>
      <c r="J44" s="222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758</v>
      </c>
      <c r="E46" s="153" t="s">
        <v>767</v>
      </c>
      <c r="F46" s="219">
        <f>SUM(G46:J46)</f>
        <v>3609.153</v>
      </c>
      <c r="G46" s="220">
        <v>3362.64</v>
      </c>
      <c r="H46" s="220"/>
      <c r="I46" s="220">
        <v>246.513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759</v>
      </c>
      <c r="E47" s="153" t="s">
        <v>489</v>
      </c>
      <c r="F47" s="219">
        <f>SUM(G47:J47)</f>
        <v>51.358</v>
      </c>
      <c r="G47" s="220"/>
      <c r="H47" s="220"/>
      <c r="I47" s="220">
        <v>51.358</v>
      </c>
      <c r="J47" s="221"/>
      <c r="K47" s="149"/>
    </row>
    <row r="48" spans="1:11" s="172" customFormat="1" ht="15" customHeight="1">
      <c r="A48" s="147"/>
      <c r="B48" s="129"/>
      <c r="C48" s="234" t="s">
        <v>752</v>
      </c>
      <c r="D48" s="111" t="s">
        <v>835</v>
      </c>
      <c r="E48" s="153" t="s">
        <v>780</v>
      </c>
      <c r="F48" s="219">
        <f>SUM(G48:J48)</f>
        <v>343.252</v>
      </c>
      <c r="G48" s="220"/>
      <c r="H48" s="220"/>
      <c r="I48" s="220">
        <v>343.252</v>
      </c>
      <c r="J48" s="221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19">
        <f>SUM(G50:J50)</f>
        <v>0</v>
      </c>
      <c r="G50" s="219">
        <f>SUM(G51:G52)</f>
        <v>0</v>
      </c>
      <c r="H50" s="219">
        <f>SUM(H51:H52)</f>
        <v>0</v>
      </c>
      <c r="I50" s="219">
        <f>SUM(I51:I52)</f>
        <v>0</v>
      </c>
      <c r="J50" s="222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3">
        <f>SUM(G53:J53)</f>
        <v>0</v>
      </c>
      <c r="G53" s="223">
        <f>SUM(G54:G55)</f>
        <v>0</v>
      </c>
      <c r="H53" s="223">
        <f>SUM(H54:H55)</f>
        <v>0</v>
      </c>
      <c r="I53" s="223">
        <f>SUM(I54:I55)</f>
        <v>0</v>
      </c>
      <c r="J53" s="222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19">
        <f>SUM(G56:J56)</f>
        <v>0</v>
      </c>
      <c r="G56" s="219">
        <f>SUM(G57:G58)</f>
        <v>0</v>
      </c>
      <c r="H56" s="219">
        <f>SUM(H57:H58)</f>
        <v>0</v>
      </c>
      <c r="I56" s="219">
        <f>SUM(I57:I58)</f>
        <v>0</v>
      </c>
      <c r="J56" s="222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19">
        <f>SUM(G59:I59)</f>
        <v>5152.7469999999985</v>
      </c>
      <c r="G59" s="223">
        <f>SUM(G34:J34)</f>
        <v>4247.3589999999995</v>
      </c>
      <c r="H59" s="223">
        <f>SUM(G35:J35)</f>
        <v>0</v>
      </c>
      <c r="I59" s="223">
        <f>SUM(G36:J36)</f>
        <v>905.387999999999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19">
        <f>SUM(G60:J60)</f>
        <v>0</v>
      </c>
      <c r="G60" s="220"/>
      <c r="H60" s="220"/>
      <c r="I60" s="220"/>
      <c r="J60" s="221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19">
        <f aca="true" t="shared" si="0" ref="F62:F68">SUM(G62:J62)</f>
        <v>213.03900000000002</v>
      </c>
      <c r="G62" s="223">
        <f>SUM(G63:G64)</f>
        <v>213.03900000000002</v>
      </c>
      <c r="H62" s="223">
        <f>SUM(H63:H64)</f>
        <v>0</v>
      </c>
      <c r="I62" s="223">
        <f>SUM(I63:I64)</f>
        <v>0</v>
      </c>
      <c r="J62" s="222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19">
        <f t="shared" si="0"/>
        <v>0</v>
      </c>
      <c r="G63" s="220"/>
      <c r="H63" s="220"/>
      <c r="I63" s="220"/>
      <c r="J63" s="221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19">
        <f t="shared" si="0"/>
        <v>213.03900000000002</v>
      </c>
      <c r="G64" s="220">
        <v>213.03900000000002</v>
      </c>
      <c r="H64" s="220"/>
      <c r="I64" s="220"/>
      <c r="J64" s="221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19">
        <f t="shared" si="0"/>
        <v>0</v>
      </c>
      <c r="G67" s="220"/>
      <c r="H67" s="220"/>
      <c r="I67" s="220"/>
      <c r="J67" s="221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5">
        <f t="shared" si="0"/>
        <v>-1.2789769243681803E-12</v>
      </c>
      <c r="G68" s="226">
        <f>G18-G38-G59-G60-G62+G66-G67</f>
        <v>-2.5579538487363607E-13</v>
      </c>
      <c r="H68" s="226">
        <f>H18+H33-H38-H59-H60-H62+H66-H67</f>
        <v>0</v>
      </c>
      <c r="I68" s="226">
        <f>I18+I33-I38-I59-I60-I62+I66-I67</f>
        <v>0</v>
      </c>
      <c r="J68" s="227">
        <f>J18+J33-J38-J60-J62+J66-J67</f>
        <v>-1.0231815394945443E-12</v>
      </c>
      <c r="K68" s="104"/>
    </row>
    <row r="69" spans="1:11" ht="18" customHeight="1" thickBot="1">
      <c r="A69" s="127"/>
      <c r="B69" s="128"/>
      <c r="C69" s="103"/>
      <c r="D69" s="275" t="s">
        <v>158</v>
      </c>
      <c r="E69" s="276"/>
      <c r="F69" s="276"/>
      <c r="G69" s="276"/>
      <c r="H69" s="276"/>
      <c r="I69" s="276"/>
      <c r="J69" s="277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6">
        <f>SUM(G70:J70)</f>
        <v>17.20096274509804</v>
      </c>
      <c r="G70" s="217">
        <f>SUM(G71,G72,G80,G84)</f>
        <v>16.774186274509805</v>
      </c>
      <c r="H70" s="217">
        <f>SUM(H71,H72,H80,H84)</f>
        <v>0</v>
      </c>
      <c r="I70" s="217">
        <f>SUM(I71,I72,I80,I84)</f>
        <v>0.42677647058823526</v>
      </c>
      <c r="J70" s="218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19">
        <f>SUM(G71:J71)</f>
        <v>0</v>
      </c>
      <c r="G71" s="220"/>
      <c r="H71" s="220"/>
      <c r="I71" s="220"/>
      <c r="J71" s="221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19">
        <f>SUM(G72:J72)</f>
        <v>14.973776470588236</v>
      </c>
      <c r="G72" s="219">
        <f>SUM(G73:G79)</f>
        <v>14.547</v>
      </c>
      <c r="H72" s="219">
        <f>SUM(H73:H79)</f>
        <v>0</v>
      </c>
      <c r="I72" s="219">
        <f>SUM(I73:I79)</f>
        <v>0.42677647058823526</v>
      </c>
      <c r="J72" s="222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753</v>
      </c>
      <c r="E74" s="236" t="str">
        <f>IF('46 - передача'!$E$22="","",'46 - передача'!$E$22)</f>
        <v>ОАО "Тюменьэнерго"</v>
      </c>
      <c r="F74" s="219">
        <f>SUM(G74:J74)</f>
        <v>14.683</v>
      </c>
      <c r="G74" s="220">
        <v>14.547</v>
      </c>
      <c r="H74" s="220"/>
      <c r="I74" s="220">
        <v>0.136</v>
      </c>
      <c r="J74" s="220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754</v>
      </c>
      <c r="E75" s="236" t="str">
        <f>IF('46 - передача'!$E$23="","",'46 - передача'!$E$23)</f>
        <v>ЗАО " Тюменский приборостроительный завод"</v>
      </c>
      <c r="F75" s="219">
        <f>SUM(G75:J75)</f>
        <v>0.15491176470588233</v>
      </c>
      <c r="G75" s="220"/>
      <c r="H75" s="220"/>
      <c r="I75" s="220">
        <v>0.15491176470588233</v>
      </c>
      <c r="J75" s="220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762</v>
      </c>
      <c r="E76" s="236" t="str">
        <f>IF('46 - передача'!$E$24="","",'46 - передача'!$E$24)</f>
        <v>ООО "Транзит-Электро-Тюмень"</v>
      </c>
      <c r="F76" s="219">
        <f>SUM(G76:J76)</f>
        <v>0.034509803921568626</v>
      </c>
      <c r="G76" s="220"/>
      <c r="H76" s="220"/>
      <c r="I76" s="220">
        <v>0.034509803921568626</v>
      </c>
      <c r="J76" s="221"/>
      <c r="K76" s="149"/>
    </row>
    <row r="77" spans="1:11" s="172" customFormat="1" ht="15" customHeight="1">
      <c r="A77" s="147"/>
      <c r="B77" s="129"/>
      <c r="C77" s="235" t="s">
        <v>752</v>
      </c>
      <c r="D77" s="111" t="s">
        <v>763</v>
      </c>
      <c r="E77" s="236" t="str">
        <f>IF('46 - передача'!$E$25="","",'46 - передача'!$E$25)</f>
        <v>ООО "Ремэнергостройсервис"</v>
      </c>
      <c r="F77" s="219">
        <f>SUM(G77:J77)</f>
        <v>0.09238431372549019</v>
      </c>
      <c r="G77" s="220"/>
      <c r="H77" s="220"/>
      <c r="I77" s="220">
        <v>0.09238431372549019</v>
      </c>
      <c r="J77" s="221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836</v>
      </c>
      <c r="E78" s="236" t="str">
        <f>IF('46 - передача'!$E$26="","",'46 - передача'!$E$26)</f>
        <v>ПАО "СУЭНКО"</v>
      </c>
      <c r="F78" s="219">
        <f>SUM(G78:J78)</f>
        <v>0.008970588235294117</v>
      </c>
      <c r="G78" s="220"/>
      <c r="H78" s="220"/>
      <c r="I78" s="220">
        <v>0.008970588235294117</v>
      </c>
      <c r="J78" s="221"/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19">
        <f>SUM(G80:J80)</f>
        <v>2.227186274509804</v>
      </c>
      <c r="G80" s="219">
        <f>SUM(G81:G83)</f>
        <v>2.227186274509804</v>
      </c>
      <c r="H80" s="219">
        <f>SUM(H81:H83)</f>
        <v>0</v>
      </c>
      <c r="I80" s="219">
        <f>SUM(I81:I83)</f>
        <v>0</v>
      </c>
      <c r="J80" s="222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35" t="s">
        <v>752</v>
      </c>
      <c r="D82" s="111" t="s">
        <v>755</v>
      </c>
      <c r="E82" s="236" t="str">
        <f>IF('46 - передача'!$E$30="","",'46 - передача'!$E$30)</f>
        <v>ОАО "Фортум" - ТЭЦ 1</v>
      </c>
      <c r="F82" s="219">
        <f>SUM(G82:J82)</f>
        <v>2.227186274509804</v>
      </c>
      <c r="G82" s="220">
        <v>2.227186274509804</v>
      </c>
      <c r="H82" s="220"/>
      <c r="I82" s="220"/>
      <c r="J82" s="220"/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19">
        <f>SUM(G84:J84)</f>
        <v>0</v>
      </c>
      <c r="G84" s="220"/>
      <c r="H84" s="220"/>
      <c r="I84" s="220"/>
      <c r="J84" s="221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19">
        <f>SUM(H85:J85)</f>
        <v>8.872972549019611</v>
      </c>
      <c r="G85" s="145"/>
      <c r="H85" s="223">
        <f>H86</f>
        <v>0</v>
      </c>
      <c r="I85" s="223">
        <f>I86+I87</f>
        <v>7.712796078431374</v>
      </c>
      <c r="J85" s="222">
        <f>J86+J87+J88</f>
        <v>1.1601764705882367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19">
        <f>SUM(H86:J86)</f>
        <v>7.712796078431374</v>
      </c>
      <c r="G86" s="145"/>
      <c r="H86" s="220"/>
      <c r="I86" s="220">
        <v>7.712796078431374</v>
      </c>
      <c r="J86" s="221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19">
        <f>SUM(I87:J87)</f>
        <v>0</v>
      </c>
      <c r="G87" s="145"/>
      <c r="H87" s="145"/>
      <c r="I87" s="220"/>
      <c r="J87" s="221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19">
        <f>SUM(J88)</f>
        <v>1.1601764705882367</v>
      </c>
      <c r="G88" s="145"/>
      <c r="H88" s="145"/>
      <c r="I88" s="145"/>
      <c r="J88" s="221">
        <v>1.1601764705882367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19">
        <f>SUM(G90:J90)</f>
        <v>16.783243333333335</v>
      </c>
      <c r="G90" s="223">
        <f>SUM(G91,G96,G102,G105,G108)</f>
        <v>8.643666666666666</v>
      </c>
      <c r="H90" s="223">
        <f>SUM(H91,H96,H102,H105,H108)</f>
        <v>0</v>
      </c>
      <c r="I90" s="223">
        <f>SUM(I91,I96,I102,I105,I108)</f>
        <v>6.979396078431373</v>
      </c>
      <c r="J90" s="222">
        <f>SUM(J91,J96,J102,J105,J108)</f>
        <v>1.1601805882352942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19">
        <f>SUM(G91:J91)</f>
        <v>8.932727647058824</v>
      </c>
      <c r="G91" s="219">
        <f>SUM(G92:G95)</f>
        <v>2.0502549019607845</v>
      </c>
      <c r="H91" s="219">
        <f>SUM(H92:H95)</f>
        <v>0</v>
      </c>
      <c r="I91" s="219">
        <f>SUM(I92:I95)</f>
        <v>5.722292156862745</v>
      </c>
      <c r="J91" s="222">
        <f>SUM(J92:J95)</f>
        <v>1.1601805882352942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35" t="s">
        <v>752</v>
      </c>
      <c r="D93" s="111" t="s">
        <v>757</v>
      </c>
      <c r="E93" s="236" t="str">
        <f>IF('46 - передача'!$E$41="","",'46 - передача'!$E$41)</f>
        <v>ОАО "Тюменская энергосбытовая компания"</v>
      </c>
      <c r="F93" s="219">
        <f>SUM(G93:J93)</f>
        <v>8.475260784313726</v>
      </c>
      <c r="G93" s="220">
        <v>2.0502549019607845</v>
      </c>
      <c r="H93" s="220">
        <v>0</v>
      </c>
      <c r="I93" s="220">
        <v>5.722292156862745</v>
      </c>
      <c r="J93" s="220">
        <v>0.7027137254901961</v>
      </c>
      <c r="K93" s="149"/>
    </row>
    <row r="94" spans="1:11" s="172" customFormat="1" ht="15" customHeight="1">
      <c r="A94" s="147"/>
      <c r="B94" s="129"/>
      <c r="C94" s="235" t="s">
        <v>752</v>
      </c>
      <c r="D94" s="111" t="s">
        <v>837</v>
      </c>
      <c r="E94" s="236" t="str">
        <f>IF('46 - передача'!$E$42="","",'46 - передача'!$E$42)</f>
        <v>ОАО "Энергосбытовая компания "Восток"</v>
      </c>
      <c r="F94" s="219">
        <f>SUM(G94:J94)</f>
        <v>0.45746686274509807</v>
      </c>
      <c r="G94" s="220"/>
      <c r="H94" s="220"/>
      <c r="I94" s="220"/>
      <c r="J94" s="221">
        <v>0.45746686274509807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19">
        <f>SUM(G96:J96)</f>
        <v>7.85051568627451</v>
      </c>
      <c r="G96" s="219">
        <f>SUM(G97:G101)</f>
        <v>6.593411764705882</v>
      </c>
      <c r="H96" s="219">
        <f>SUM(H97:H101)</f>
        <v>0</v>
      </c>
      <c r="I96" s="219">
        <f>SUM(I97:I101)</f>
        <v>1.2571039215686275</v>
      </c>
      <c r="J96" s="222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758</v>
      </c>
      <c r="E98" s="236" t="str">
        <f>IF('46 - передача'!$E$46="","",'46 - передача'!$E$46)</f>
        <v>ПАО "СУЭНКО"</v>
      </c>
      <c r="F98" s="219">
        <f>SUM(G98:J98)</f>
        <v>7.076770588235294</v>
      </c>
      <c r="G98" s="220">
        <v>6.593411764705882</v>
      </c>
      <c r="H98" s="220"/>
      <c r="I98" s="220">
        <v>0.4833588235294118</v>
      </c>
      <c r="J98" s="220"/>
      <c r="K98" s="149"/>
    </row>
    <row r="99" spans="1:11" s="172" customFormat="1" ht="15" customHeight="1">
      <c r="A99" s="147"/>
      <c r="B99" s="129"/>
      <c r="C99" s="235" t="s">
        <v>752</v>
      </c>
      <c r="D99" s="111" t="s">
        <v>759</v>
      </c>
      <c r="E99" s="236" t="str">
        <f>IF('46 - передача'!$E$47="","",'46 - передача'!$E$47)</f>
        <v>ООО " Тюменская электросетевая компания"</v>
      </c>
      <c r="F99" s="219">
        <f>SUM(G99:J99)</f>
        <v>0.10070196078431372</v>
      </c>
      <c r="G99" s="220"/>
      <c r="H99" s="220"/>
      <c r="I99" s="220">
        <v>0.10070196078431372</v>
      </c>
      <c r="J99" s="220"/>
      <c r="K99" s="149"/>
    </row>
    <row r="100" spans="1:11" s="172" customFormat="1" ht="15" customHeight="1">
      <c r="A100" s="147"/>
      <c r="B100" s="129"/>
      <c r="C100" s="235" t="s">
        <v>752</v>
      </c>
      <c r="D100" s="111" t="s">
        <v>835</v>
      </c>
      <c r="E100" s="236" t="str">
        <f>IF('46 - передача'!$E$48="","",'46 - передача'!$E$48)</f>
        <v>ООО "Каскад-Энерго"</v>
      </c>
      <c r="F100" s="219">
        <f>SUM(G100:J100)</f>
        <v>0.673043137254902</v>
      </c>
      <c r="G100" s="220"/>
      <c r="H100" s="220"/>
      <c r="I100" s="220">
        <v>0.673043137254902</v>
      </c>
      <c r="J100" s="221"/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19">
        <f>SUM(G102:J102)</f>
        <v>0</v>
      </c>
      <c r="G102" s="219">
        <f>SUM(G103:G104)</f>
        <v>0</v>
      </c>
      <c r="H102" s="219">
        <f>SUM(H103:H104)</f>
        <v>0</v>
      </c>
      <c r="I102" s="219">
        <f>SUM(I103:I104)</f>
        <v>0</v>
      </c>
      <c r="J102" s="222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3">
        <f>SUM(G105:J105)</f>
        <v>0</v>
      </c>
      <c r="G105" s="223">
        <f>SUM(G106:G107)</f>
        <v>0</v>
      </c>
      <c r="H105" s="223">
        <f>SUM(H106:H107)</f>
        <v>0</v>
      </c>
      <c r="I105" s="223">
        <f>SUM(I106:I107)</f>
        <v>0</v>
      </c>
      <c r="J105" s="222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19">
        <f>SUM(G108:J108)</f>
        <v>0</v>
      </c>
      <c r="G108" s="219">
        <f>SUM(G109:G110)</f>
        <v>0</v>
      </c>
      <c r="H108" s="219">
        <f>SUM(H109:H110)</f>
        <v>0</v>
      </c>
      <c r="I108" s="219">
        <f>SUM(I109:I110)</f>
        <v>0</v>
      </c>
      <c r="J108" s="222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19">
        <f>SUM(G111:I111)</f>
        <v>8.872972549019611</v>
      </c>
      <c r="G111" s="223">
        <f>SUM(G86:J86)</f>
        <v>7.712796078431374</v>
      </c>
      <c r="H111" s="223">
        <f>SUM(G87:J87)</f>
        <v>0</v>
      </c>
      <c r="I111" s="223">
        <f>SUM(G88:J88)</f>
        <v>1.1601764705882367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19">
        <f aca="true" t="shared" si="1" ref="F112:F120">SUM(G112:J112)</f>
        <v>0</v>
      </c>
      <c r="G112" s="220"/>
      <c r="H112" s="220"/>
      <c r="I112" s="220"/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19">
        <f>SUM(G114:J114)</f>
        <v>0.4177235294117647</v>
      </c>
      <c r="G114" s="223">
        <f>SUM(G115:G116)</f>
        <v>0.4177235294117647</v>
      </c>
      <c r="H114" s="223">
        <f>SUM(H115:H116)</f>
        <v>0</v>
      </c>
      <c r="I114" s="223">
        <f>SUM(I115:I116)</f>
        <v>0</v>
      </c>
      <c r="J114" s="222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19">
        <f t="shared" si="1"/>
        <v>0.4177235294117647</v>
      </c>
      <c r="G116" s="220">
        <v>0.4177235294117647</v>
      </c>
      <c r="H116" s="220"/>
      <c r="I116" s="220"/>
      <c r="J116" s="221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19">
        <f t="shared" si="1"/>
        <v>0</v>
      </c>
      <c r="G118" s="220"/>
      <c r="H118" s="220"/>
      <c r="I118" s="220"/>
      <c r="J118" s="221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19">
        <f t="shared" si="1"/>
        <v>0</v>
      </c>
      <c r="G119" s="220"/>
      <c r="H119" s="220"/>
      <c r="I119" s="220"/>
      <c r="J119" s="221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28">
        <f t="shared" si="1"/>
        <v>-4.11764705754436E-06</v>
      </c>
      <c r="G120" s="229">
        <f>G70-G90-G111-G112-G114+G118-G119</f>
        <v>0</v>
      </c>
      <c r="H120" s="229">
        <f>H70+H85-H90-H111-H112-H114+H118-H119</f>
        <v>0</v>
      </c>
      <c r="I120" s="229">
        <f>I70+I85-I90-I111-I112-I114+I118-I119</f>
        <v>0</v>
      </c>
      <c r="J120" s="230">
        <f>J70+J85-J90-J112-J114+J118-J119</f>
        <v>-4.11764705754436E-06</v>
      </c>
      <c r="K120" s="104"/>
    </row>
    <row r="121" spans="1:11" ht="18" customHeight="1" thickBot="1">
      <c r="A121" s="127"/>
      <c r="B121" s="128"/>
      <c r="C121" s="103"/>
      <c r="D121" s="281" t="s">
        <v>185</v>
      </c>
      <c r="E121" s="282"/>
      <c r="F121" s="282"/>
      <c r="G121" s="282"/>
      <c r="H121" s="282"/>
      <c r="I121" s="282"/>
      <c r="J121" s="283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1">
        <f>SUM(G122:J122)</f>
        <v>26.07393529411765</v>
      </c>
      <c r="G122" s="220">
        <v>16.774186274509805</v>
      </c>
      <c r="H122" s="220"/>
      <c r="I122" s="220">
        <v>8.13957254901961</v>
      </c>
      <c r="J122" s="220">
        <v>1.1601764705882367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29">
        <f>SUM(G123:J123)</f>
        <v>26.07393529411765</v>
      </c>
      <c r="G123" s="220">
        <v>16.774186274509805</v>
      </c>
      <c r="H123" s="220"/>
      <c r="I123" s="220">
        <v>8.13957254901961</v>
      </c>
      <c r="J123" s="220">
        <v>1.1601764705882367</v>
      </c>
      <c r="K123" s="104"/>
    </row>
    <row r="124" spans="1:11" ht="18" customHeight="1" thickBot="1">
      <c r="A124" s="127"/>
      <c r="B124" s="128"/>
      <c r="C124" s="103"/>
      <c r="D124" s="275" t="s">
        <v>205</v>
      </c>
      <c r="E124" s="276"/>
      <c r="F124" s="276"/>
      <c r="G124" s="276"/>
      <c r="H124" s="276"/>
      <c r="I124" s="276"/>
      <c r="J124" s="277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17">
        <f>SUM(G125:J125)</f>
        <v>7052.055</v>
      </c>
      <c r="G125" s="232">
        <f>SUM(G126,G130,G133)</f>
        <v>1135.2509</v>
      </c>
      <c r="H125" s="232">
        <f>SUM(H126,H130,H133)</f>
        <v>0</v>
      </c>
      <c r="I125" s="232">
        <f>SUM(I126,I130,I133)</f>
        <v>5629.9471</v>
      </c>
      <c r="J125" s="233">
        <f>SUM(J126,J130,J133)</f>
        <v>286.857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3">
        <f>SUM(G126:J126)</f>
        <v>7052.055</v>
      </c>
      <c r="G126" s="223">
        <f>SUM(G127:G129)</f>
        <v>1135.2509</v>
      </c>
      <c r="H126" s="223">
        <f>SUM(H127:H129)</f>
        <v>0</v>
      </c>
      <c r="I126" s="223">
        <f>SUM(I127:I129)</f>
        <v>5629.9471</v>
      </c>
      <c r="J126" s="222">
        <f>SUM(J127:J129)</f>
        <v>286.857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34" t="s">
        <v>752</v>
      </c>
      <c r="D128" s="111" t="s">
        <v>760</v>
      </c>
      <c r="E128" s="153" t="s">
        <v>342</v>
      </c>
      <c r="F128" s="219">
        <f>SUM(G128:J128)</f>
        <v>7052.055</v>
      </c>
      <c r="G128" s="220">
        <v>1135.2509</v>
      </c>
      <c r="H128" s="220"/>
      <c r="I128" s="220">
        <v>5629.9471</v>
      </c>
      <c r="J128" s="221">
        <v>286.857</v>
      </c>
      <c r="K128" s="149"/>
    </row>
    <row r="129" spans="1:11" s="172" customFormat="1" ht="15" customHeight="1">
      <c r="A129" s="147"/>
      <c r="B129" s="129"/>
      <c r="C129" s="148"/>
      <c r="D129" s="156"/>
      <c r="E129" s="146" t="s">
        <v>197</v>
      </c>
      <c r="F129" s="152"/>
      <c r="G129" s="152"/>
      <c r="H129" s="152"/>
      <c r="I129" s="152"/>
      <c r="J129" s="157"/>
      <c r="K129" s="149"/>
    </row>
    <row r="130" spans="1:11" ht="24" customHeight="1">
      <c r="A130" s="128"/>
      <c r="B130" s="128"/>
      <c r="C130" s="103"/>
      <c r="D130" s="111" t="s">
        <v>167</v>
      </c>
      <c r="E130" s="175" t="s">
        <v>213</v>
      </c>
      <c r="F130" s="223">
        <f>SUM(G130:J130)</f>
        <v>0</v>
      </c>
      <c r="G130" s="223">
        <f>SUM(G131:G132)</f>
        <v>0</v>
      </c>
      <c r="H130" s="223">
        <f>SUM(H131:H132)</f>
        <v>0</v>
      </c>
      <c r="I130" s="223">
        <f>SUM(I131:I132)</f>
        <v>0</v>
      </c>
      <c r="J130" s="222">
        <f>SUM(J131:J132)</f>
        <v>0</v>
      </c>
      <c r="K130" s="104"/>
    </row>
    <row r="131" spans="1:11" s="172" customFormat="1" ht="15" customHeight="1" hidden="1">
      <c r="A131" s="147" t="s">
        <v>212</v>
      </c>
      <c r="B131" s="129"/>
      <c r="C131" s="148"/>
      <c r="D131" s="154" t="s">
        <v>189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148"/>
      <c r="D132" s="176"/>
      <c r="E132" s="146" t="s">
        <v>196</v>
      </c>
      <c r="F132" s="177"/>
      <c r="G132" s="177"/>
      <c r="H132" s="177"/>
      <c r="I132" s="177"/>
      <c r="J132" s="178"/>
      <c r="K132" s="149"/>
    </row>
    <row r="133" spans="1:11" s="172" customFormat="1" ht="24" customHeight="1">
      <c r="A133" s="147"/>
      <c r="B133" s="129"/>
      <c r="C133" s="148"/>
      <c r="D133" s="111" t="s">
        <v>168</v>
      </c>
      <c r="E133" s="175" t="s">
        <v>207</v>
      </c>
      <c r="F133" s="223">
        <f>SUM(G133:J133)</f>
        <v>0</v>
      </c>
      <c r="G133" s="223">
        <f>SUM(G134:G135)</f>
        <v>0</v>
      </c>
      <c r="H133" s="223">
        <f>SUM(H134:H135)</f>
        <v>0</v>
      </c>
      <c r="I133" s="223">
        <f>SUM(I134:I135)</f>
        <v>0</v>
      </c>
      <c r="J133" s="222">
        <f>SUM(J134:J135)</f>
        <v>0</v>
      </c>
      <c r="K133" s="149"/>
    </row>
    <row r="134" spans="1:11" s="172" customFormat="1" ht="15" customHeight="1" hidden="1">
      <c r="A134" s="147"/>
      <c r="B134" s="129"/>
      <c r="C134" s="148"/>
      <c r="D134" s="154" t="s">
        <v>190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 thickBot="1">
      <c r="A135" s="129"/>
      <c r="B135" s="129"/>
      <c r="C135" s="148"/>
      <c r="D135" s="179"/>
      <c r="E135" s="146" t="s">
        <v>210</v>
      </c>
      <c r="F135" s="180"/>
      <c r="G135" s="180"/>
      <c r="H135" s="180"/>
      <c r="I135" s="180"/>
      <c r="J135" s="181"/>
      <c r="K135" s="149"/>
    </row>
    <row r="136" spans="1:11" s="172" customFormat="1" ht="18" customHeight="1" thickBot="1">
      <c r="A136" s="129"/>
      <c r="B136" s="129"/>
      <c r="C136" s="148"/>
      <c r="D136" s="275" t="s">
        <v>208</v>
      </c>
      <c r="E136" s="276"/>
      <c r="F136" s="276"/>
      <c r="G136" s="276"/>
      <c r="H136" s="276"/>
      <c r="I136" s="276"/>
      <c r="J136" s="277"/>
      <c r="K136" s="149"/>
    </row>
    <row r="137" spans="1:11" s="172" customFormat="1" ht="24" customHeight="1">
      <c r="A137" s="129"/>
      <c r="B137" s="129"/>
      <c r="C137" s="148"/>
      <c r="D137" s="111" t="s">
        <v>138</v>
      </c>
      <c r="E137" s="144" t="s">
        <v>141</v>
      </c>
      <c r="F137" s="223">
        <f>SUM(G137:J137)</f>
        <v>2791.72166</v>
      </c>
      <c r="G137" s="219">
        <f>SUM(G138:G140)</f>
        <v>2791.72166</v>
      </c>
      <c r="H137" s="219">
        <f>SUM(H138:H140)</f>
        <v>0</v>
      </c>
      <c r="I137" s="219">
        <f>SUM(I138:I140)</f>
        <v>0</v>
      </c>
      <c r="J137" s="222">
        <f>SUM(J138:J140)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194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234" t="s">
        <v>752</v>
      </c>
      <c r="D139" s="111" t="s">
        <v>166</v>
      </c>
      <c r="E139" s="153" t="s">
        <v>465</v>
      </c>
      <c r="F139" s="219">
        <f>SUM(G139:J139)</f>
        <v>2791.72166</v>
      </c>
      <c r="G139" s="220">
        <v>2791.72166</v>
      </c>
      <c r="H139" s="220"/>
      <c r="I139" s="220"/>
      <c r="J139" s="221"/>
      <c r="K139" s="149"/>
    </row>
    <row r="140" spans="1:11" s="172" customFormat="1" ht="15" customHeight="1" thickBot="1">
      <c r="A140" s="129"/>
      <c r="B140" s="129"/>
      <c r="C140" s="148"/>
      <c r="D140" s="176"/>
      <c r="E140" s="146" t="s">
        <v>237</v>
      </c>
      <c r="F140" s="177"/>
      <c r="G140" s="177"/>
      <c r="H140" s="177"/>
      <c r="I140" s="177"/>
      <c r="J140" s="178"/>
      <c r="K140" s="149"/>
    </row>
    <row r="141" spans="1:11" ht="18" customHeight="1" thickBot="1">
      <c r="A141" s="128"/>
      <c r="B141" s="168"/>
      <c r="C141" s="148"/>
      <c r="D141" s="275" t="s">
        <v>209</v>
      </c>
      <c r="E141" s="276"/>
      <c r="F141" s="276"/>
      <c r="G141" s="276"/>
      <c r="H141" s="276"/>
      <c r="I141" s="276"/>
      <c r="J141" s="277"/>
      <c r="K141" s="149"/>
    </row>
    <row r="142" spans="3:11" ht="30" customHeight="1">
      <c r="C142" s="148"/>
      <c r="D142" s="134" t="s">
        <v>138</v>
      </c>
      <c r="E142" s="182" t="s">
        <v>184</v>
      </c>
      <c r="F142" s="217">
        <f>SUM(G142:J142)</f>
        <v>7052.055</v>
      </c>
      <c r="G142" s="216">
        <f>SUM(G143,G147,G150)</f>
        <v>1135.2509</v>
      </c>
      <c r="H142" s="216">
        <f>SUM(H143,H147,H150)</f>
        <v>0</v>
      </c>
      <c r="I142" s="216">
        <f>SUM(I143,I147,I150)</f>
        <v>5629.9471</v>
      </c>
      <c r="J142" s="218">
        <f>SUM(J143,J147,J150)</f>
        <v>286.857</v>
      </c>
      <c r="K142" s="149"/>
    </row>
    <row r="143" spans="3:11" ht="24" customHeight="1">
      <c r="C143" s="148"/>
      <c r="D143" s="111" t="s">
        <v>166</v>
      </c>
      <c r="E143" s="175" t="s">
        <v>206</v>
      </c>
      <c r="F143" s="223">
        <f>SUM(G143:J143)</f>
        <v>7052.055</v>
      </c>
      <c r="G143" s="223">
        <f>SUM(G144:G146)</f>
        <v>1135.2509</v>
      </c>
      <c r="H143" s="223">
        <f>SUM(H144:H146)</f>
        <v>0</v>
      </c>
      <c r="I143" s="223">
        <f>SUM(I144:I146)</f>
        <v>5629.9471</v>
      </c>
      <c r="J143" s="222">
        <f>SUM(J144:J146)</f>
        <v>286.857</v>
      </c>
      <c r="K143" s="149"/>
    </row>
    <row r="144" spans="1:11" s="172" customFormat="1" ht="15" customHeight="1" hidden="1">
      <c r="A144" s="147"/>
      <c r="B144" s="129"/>
      <c r="C144" s="148"/>
      <c r="D144" s="154" t="s">
        <v>211</v>
      </c>
      <c r="E144" s="150"/>
      <c r="F144" s="150"/>
      <c r="G144" s="150"/>
      <c r="H144" s="150"/>
      <c r="I144" s="150"/>
      <c r="J144" s="155"/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760</v>
      </c>
      <c r="E145" s="236" t="str">
        <f>IF('46 - передача'!$E$128="","",'46 - передача'!$E$128)</f>
        <v>ОАО "Тюменская энергосбытовая компания"</v>
      </c>
      <c r="F145" s="219">
        <f>SUM(G145:J145)</f>
        <v>7052.055</v>
      </c>
      <c r="G145" s="220">
        <v>1135.2509</v>
      </c>
      <c r="H145" s="220"/>
      <c r="I145" s="220">
        <v>5629.9471</v>
      </c>
      <c r="J145" s="220">
        <v>286.857</v>
      </c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2791.72166</v>
      </c>
      <c r="G154" s="223">
        <f>SUM(G155:G157)</f>
        <v>2791.72166</v>
      </c>
      <c r="H154" s="223">
        <f>SUM(H155:H157)</f>
        <v>0</v>
      </c>
      <c r="I154" s="223">
        <f>SUM(I155:I157)</f>
        <v>0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передача'!$E$139="","",'46 - передача'!$E$139)</f>
        <v>ОАО "Тюменьэнерго"</v>
      </c>
      <c r="F156" s="219">
        <f>SUM(G156:J156)</f>
        <v>2791.72166</v>
      </c>
      <c r="G156" s="220">
        <v>2791.72166</v>
      </c>
      <c r="H156" s="220"/>
      <c r="I156" s="220"/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6:J136"/>
    <mergeCell ref="D141:J141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2:J123 G86:J88 G85 J89 J113 G112:J112 G115:J116 G118:J119 J117 G84:J84 G19:J19 I35:J35 J36:J37 H34:J34 J61 J65 G71:J71 G60:J60 G63:J64 G66:J67 G32:J32 G156:J156 G46:J48 G30:J30 G82:J82 G98:J100 G41:J42 G22:J26 G74:J78 G128:J128 G145:J145 G139:J139 G93:J94">
      <formula1>-999999999999999000000000</formula1>
      <formula2>9.99999999999999E+23</formula2>
    </dataValidation>
    <dataValidation type="decimal" allowBlank="1" showInputMessage="1" showErrorMessage="1" sqref="G153:I153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9 E22:E26 E46:E48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128 E41:E4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29" location="'46 - передача'!A1" tooltip="Добавить сбытовую компанию" display="Добавить сбытовую компанию"/>
    <hyperlink ref="E132" location="'46 - передача'!A1" tooltip="Добавить сетевую компанию" display="Добавить сетевую компанию"/>
    <hyperlink ref="E135" location="'46 - передача'!A1" tooltip="Добавить другую организацию" display="Добавить другую организацию"/>
    <hyperlink ref="E140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128" location="'46 - передача'!$A$1" tooltip="Удалить" display="Удалить"/>
    <hyperlink ref="C139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48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766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767</v>
      </c>
      <c r="B18" s="89" t="s">
        <v>281</v>
      </c>
      <c r="C18" s="89" t="s">
        <v>768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769</v>
      </c>
      <c r="B33" s="89" t="s">
        <v>770</v>
      </c>
      <c r="C33" s="89" t="s">
        <v>771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772</v>
      </c>
      <c r="B35" s="89" t="s">
        <v>773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774</v>
      </c>
      <c r="B54" s="89" t="s">
        <v>775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776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777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778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779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780</v>
      </c>
      <c r="B118" s="89" t="s">
        <v>781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782</v>
      </c>
      <c r="B134" s="89" t="s">
        <v>783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784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785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767</v>
      </c>
      <c r="B151" s="89" t="s">
        <v>281</v>
      </c>
      <c r="C151" s="89" t="s">
        <v>768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786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787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788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767</v>
      </c>
      <c r="B185" s="89" t="s">
        <v>281</v>
      </c>
      <c r="C185" s="89" t="s">
        <v>768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788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789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778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790</v>
      </c>
      <c r="B229" s="89" t="s">
        <v>791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792</v>
      </c>
      <c r="B231" s="89" t="s">
        <v>793</v>
      </c>
      <c r="C231" s="89" t="s">
        <v>794</v>
      </c>
      <c r="D231" s="89" t="s">
        <v>141</v>
      </c>
      <c r="E231" s="89" t="s">
        <v>113</v>
      </c>
    </row>
    <row r="232" spans="1:5" ht="11.25">
      <c r="A232" s="89" t="s">
        <v>795</v>
      </c>
      <c r="B232" s="89" t="s">
        <v>796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797</v>
      </c>
      <c r="B233" s="89" t="s">
        <v>798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799</v>
      </c>
      <c r="B234" s="89" t="s">
        <v>800</v>
      </c>
      <c r="C234" s="89" t="s">
        <v>801</v>
      </c>
      <c r="D234" s="89" t="s">
        <v>141</v>
      </c>
      <c r="E234" s="89" t="s">
        <v>113</v>
      </c>
    </row>
    <row r="235" spans="1:5" ht="11.25">
      <c r="A235" s="89" t="s">
        <v>802</v>
      </c>
      <c r="B235" s="89" t="s">
        <v>803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804</v>
      </c>
      <c r="B236" s="89" t="s">
        <v>805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806</v>
      </c>
      <c r="B237" s="89" t="s">
        <v>807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808</v>
      </c>
      <c r="B239" s="89" t="s">
        <v>809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810</v>
      </c>
      <c r="B241" s="89" t="s">
        <v>811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812</v>
      </c>
      <c r="B242" s="89" t="s">
        <v>813</v>
      </c>
      <c r="C242" s="89" t="s">
        <v>814</v>
      </c>
      <c r="D242" s="89" t="s">
        <v>141</v>
      </c>
      <c r="E242" s="89" t="s">
        <v>113</v>
      </c>
    </row>
    <row r="243" spans="1:5" ht="11.25">
      <c r="A243" s="89" t="s">
        <v>815</v>
      </c>
      <c r="B243" s="89" t="s">
        <v>816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817</v>
      </c>
      <c r="B244" s="89" t="s">
        <v>818</v>
      </c>
      <c r="C244" s="89" t="s">
        <v>819</v>
      </c>
      <c r="D244" s="89" t="s">
        <v>141</v>
      </c>
      <c r="E244" s="89" t="s">
        <v>113</v>
      </c>
    </row>
    <row r="245" spans="1:5" ht="11.25">
      <c r="A245" s="89" t="s">
        <v>820</v>
      </c>
      <c r="B245" s="89" t="s">
        <v>821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822</v>
      </c>
      <c r="B257" s="89" t="s">
        <v>823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824</v>
      </c>
      <c r="B264" s="89" t="s">
        <v>466</v>
      </c>
      <c r="C264" s="89" t="s">
        <v>825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782</v>
      </c>
      <c r="B266" s="89" t="s">
        <v>783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826</v>
      </c>
      <c r="B269" s="89" t="s">
        <v>827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785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828</v>
      </c>
      <c r="B271" s="89" t="s">
        <v>829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830</v>
      </c>
      <c r="B272" s="89" t="s">
        <v>831</v>
      </c>
      <c r="C272" s="89" t="s">
        <v>832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786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788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833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787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833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774</v>
      </c>
      <c r="B380" s="89" t="s">
        <v>775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777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833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774</v>
      </c>
      <c r="B418" s="237" t="s">
        <v>775</v>
      </c>
      <c r="C418" s="237" t="s">
        <v>640</v>
      </c>
      <c r="D418" s="237" t="s">
        <v>774</v>
      </c>
      <c r="E418" s="237" t="s">
        <v>775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774</v>
      </c>
      <c r="AC418" s="237" t="s">
        <v>775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776</v>
      </c>
      <c r="B419" s="237" t="s">
        <v>462</v>
      </c>
      <c r="C419" s="237" t="s">
        <v>314</v>
      </c>
      <c r="D419" s="237" t="s">
        <v>776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776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777</v>
      </c>
      <c r="B420" s="237" t="s">
        <v>468</v>
      </c>
      <c r="C420" s="237" t="s">
        <v>298</v>
      </c>
      <c r="D420" s="237" t="s">
        <v>777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777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766</v>
      </c>
      <c r="U434" s="237" t="s">
        <v>273</v>
      </c>
      <c r="V434" s="237" t="s">
        <v>274</v>
      </c>
      <c r="W434" s="237"/>
      <c r="X434" s="237" t="s">
        <v>766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786</v>
      </c>
      <c r="U438" s="237" t="s">
        <v>608</v>
      </c>
      <c r="V438" s="237" t="s">
        <v>519</v>
      </c>
      <c r="W438" s="237"/>
      <c r="X438" s="237" t="s">
        <v>786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766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778</v>
      </c>
      <c r="B450" s="237" t="s">
        <v>289</v>
      </c>
      <c r="C450" s="237" t="s">
        <v>543</v>
      </c>
      <c r="D450" s="237" t="s">
        <v>778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766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833</v>
      </c>
      <c r="I454" s="237" t="s">
        <v>677</v>
      </c>
      <c r="J454" s="237" t="s">
        <v>643</v>
      </c>
      <c r="K454" s="237"/>
      <c r="L454" s="237" t="s">
        <v>833</v>
      </c>
      <c r="M454" s="237" t="s">
        <v>677</v>
      </c>
      <c r="N454" s="237" t="s">
        <v>643</v>
      </c>
      <c r="O454" s="237"/>
      <c r="P454" s="237" t="s">
        <v>833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833</v>
      </c>
      <c r="AO454" s="237" t="s">
        <v>677</v>
      </c>
      <c r="AP454" s="237" t="s">
        <v>643</v>
      </c>
      <c r="AQ454" s="237"/>
      <c r="AR454" s="237" t="s">
        <v>833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833</v>
      </c>
      <c r="I455" s="237" t="s">
        <v>677</v>
      </c>
      <c r="J455" s="237" t="s">
        <v>643</v>
      </c>
      <c r="K455" s="237"/>
      <c r="L455" s="237" t="s">
        <v>833</v>
      </c>
      <c r="M455" s="237" t="s">
        <v>677</v>
      </c>
      <c r="N455" s="237" t="s">
        <v>643</v>
      </c>
      <c r="O455" s="237"/>
      <c r="P455" s="237" t="s">
        <v>833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833</v>
      </c>
      <c r="AO455" s="237" t="s">
        <v>677</v>
      </c>
      <c r="AP455" s="237" t="s">
        <v>643</v>
      </c>
      <c r="AQ455" s="237"/>
      <c r="AR455" s="237" t="s">
        <v>833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786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769</v>
      </c>
      <c r="I459" s="237" t="s">
        <v>770</v>
      </c>
      <c r="J459" s="237" t="s">
        <v>771</v>
      </c>
      <c r="K459" s="237"/>
      <c r="L459" s="237" t="s">
        <v>769</v>
      </c>
      <c r="M459" s="237" t="s">
        <v>770</v>
      </c>
      <c r="N459" s="237" t="s">
        <v>771</v>
      </c>
      <c r="O459" s="237"/>
      <c r="P459" s="237" t="s">
        <v>769</v>
      </c>
      <c r="Q459" s="237" t="s">
        <v>770</v>
      </c>
      <c r="R459" s="237" t="s">
        <v>771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769</v>
      </c>
      <c r="AO459" s="237" t="s">
        <v>770</v>
      </c>
      <c r="AP459" s="237" t="s">
        <v>771</v>
      </c>
      <c r="AQ459" s="237"/>
      <c r="AR459" s="237" t="s">
        <v>769</v>
      </c>
      <c r="AS459" s="237" t="s">
        <v>770</v>
      </c>
      <c r="AT459" s="237" t="s">
        <v>771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786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833</v>
      </c>
      <c r="U462" s="237" t="s">
        <v>677</v>
      </c>
      <c r="V462" s="237" t="s">
        <v>643</v>
      </c>
      <c r="W462" s="237"/>
      <c r="X462" s="237" t="s">
        <v>833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790</v>
      </c>
      <c r="B465" s="237" t="s">
        <v>791</v>
      </c>
      <c r="C465" s="237" t="s">
        <v>363</v>
      </c>
      <c r="D465" s="237" t="s">
        <v>790</v>
      </c>
      <c r="E465" s="237" t="s">
        <v>791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792</v>
      </c>
      <c r="B468" s="237" t="s">
        <v>793</v>
      </c>
      <c r="C468" s="237" t="s">
        <v>794</v>
      </c>
      <c r="D468" s="237" t="s">
        <v>792</v>
      </c>
      <c r="E468" s="237" t="s">
        <v>793</v>
      </c>
      <c r="F468" s="237" t="s">
        <v>794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795</v>
      </c>
      <c r="B469" s="237" t="s">
        <v>796</v>
      </c>
      <c r="C469" s="237" t="s">
        <v>427</v>
      </c>
      <c r="D469" s="237" t="s">
        <v>795</v>
      </c>
      <c r="E469" s="237" t="s">
        <v>796</v>
      </c>
      <c r="F469" s="237" t="s">
        <v>427</v>
      </c>
      <c r="G469" s="237"/>
      <c r="H469" s="237" t="s">
        <v>772</v>
      </c>
      <c r="I469" s="237" t="s">
        <v>773</v>
      </c>
      <c r="J469" s="237" t="s">
        <v>471</v>
      </c>
      <c r="K469" s="237"/>
      <c r="L469" s="237" t="s">
        <v>772</v>
      </c>
      <c r="M469" s="237" t="s">
        <v>773</v>
      </c>
      <c r="N469" s="237" t="s">
        <v>471</v>
      </c>
      <c r="O469" s="237"/>
      <c r="P469" s="237" t="s">
        <v>772</v>
      </c>
      <c r="Q469" s="237" t="s">
        <v>773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772</v>
      </c>
      <c r="AO469" s="237" t="s">
        <v>773</v>
      </c>
      <c r="AP469" s="237" t="s">
        <v>471</v>
      </c>
      <c r="AQ469" s="237"/>
      <c r="AR469" s="237" t="s">
        <v>772</v>
      </c>
      <c r="AS469" s="237" t="s">
        <v>773</v>
      </c>
      <c r="AT469" s="237" t="s">
        <v>471</v>
      </c>
    </row>
    <row r="470" spans="1:46" ht="12.75">
      <c r="A470" s="237" t="s">
        <v>797</v>
      </c>
      <c r="B470" s="237" t="s">
        <v>798</v>
      </c>
      <c r="C470" s="237" t="s">
        <v>635</v>
      </c>
      <c r="D470" s="237" t="s">
        <v>797</v>
      </c>
      <c r="E470" s="237" t="s">
        <v>798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799</v>
      </c>
      <c r="B471" s="237" t="s">
        <v>800</v>
      </c>
      <c r="C471" s="237" t="s">
        <v>801</v>
      </c>
      <c r="D471" s="237" t="s">
        <v>799</v>
      </c>
      <c r="E471" s="237" t="s">
        <v>800</v>
      </c>
      <c r="F471" s="237" t="s">
        <v>801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802</v>
      </c>
      <c r="B472" s="237" t="s">
        <v>803</v>
      </c>
      <c r="C472" s="237" t="s">
        <v>284</v>
      </c>
      <c r="D472" s="237" t="s">
        <v>802</v>
      </c>
      <c r="E472" s="237" t="s">
        <v>803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804</v>
      </c>
      <c r="B473" s="237" t="s">
        <v>805</v>
      </c>
      <c r="C473" s="237" t="s">
        <v>558</v>
      </c>
      <c r="D473" s="237" t="s">
        <v>804</v>
      </c>
      <c r="E473" s="237" t="s">
        <v>805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806</v>
      </c>
      <c r="B474" s="237" t="s">
        <v>807</v>
      </c>
      <c r="C474" s="237" t="s">
        <v>543</v>
      </c>
      <c r="D474" s="237" t="s">
        <v>806</v>
      </c>
      <c r="E474" s="237" t="s">
        <v>807</v>
      </c>
      <c r="F474" s="237" t="s">
        <v>543</v>
      </c>
      <c r="G474" s="237"/>
      <c r="H474" s="237" t="s">
        <v>355</v>
      </c>
      <c r="I474" s="237" t="s">
        <v>356</v>
      </c>
      <c r="J474" s="237" t="s">
        <v>789</v>
      </c>
      <c r="K474" s="237"/>
      <c r="L474" s="237" t="s">
        <v>355</v>
      </c>
      <c r="M474" s="237" t="s">
        <v>356</v>
      </c>
      <c r="N474" s="237" t="s">
        <v>789</v>
      </c>
      <c r="O474" s="237"/>
      <c r="P474" s="237" t="s">
        <v>355</v>
      </c>
      <c r="Q474" s="237" t="s">
        <v>356</v>
      </c>
      <c r="R474" s="237" t="s">
        <v>789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789</v>
      </c>
      <c r="AQ474" s="237"/>
      <c r="AR474" s="237" t="s">
        <v>355</v>
      </c>
      <c r="AS474" s="237" t="s">
        <v>356</v>
      </c>
      <c r="AT474" s="237" t="s">
        <v>789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808</v>
      </c>
      <c r="B476" s="237" t="s">
        <v>809</v>
      </c>
      <c r="C476" s="237" t="s">
        <v>391</v>
      </c>
      <c r="D476" s="237" t="s">
        <v>808</v>
      </c>
      <c r="E476" s="237" t="s">
        <v>809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810</v>
      </c>
      <c r="B478" s="237" t="s">
        <v>811</v>
      </c>
      <c r="C478" s="237" t="s">
        <v>499</v>
      </c>
      <c r="D478" s="237" t="s">
        <v>810</v>
      </c>
      <c r="E478" s="237" t="s">
        <v>811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812</v>
      </c>
      <c r="B479" s="237" t="s">
        <v>813</v>
      </c>
      <c r="C479" s="237" t="s">
        <v>814</v>
      </c>
      <c r="D479" s="237" t="s">
        <v>812</v>
      </c>
      <c r="E479" s="237" t="s">
        <v>813</v>
      </c>
      <c r="F479" s="237" t="s">
        <v>814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778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815</v>
      </c>
      <c r="B480" s="237" t="s">
        <v>816</v>
      </c>
      <c r="C480" s="237" t="s">
        <v>435</v>
      </c>
      <c r="D480" s="237" t="s">
        <v>815</v>
      </c>
      <c r="E480" s="237" t="s">
        <v>816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817</v>
      </c>
      <c r="B481" s="237" t="s">
        <v>818</v>
      </c>
      <c r="C481" s="237" t="s">
        <v>819</v>
      </c>
      <c r="D481" s="237" t="s">
        <v>817</v>
      </c>
      <c r="E481" s="237" t="s">
        <v>818</v>
      </c>
      <c r="F481" s="237" t="s">
        <v>819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833</v>
      </c>
      <c r="B483" s="237" t="s">
        <v>677</v>
      </c>
      <c r="C483" s="237" t="s">
        <v>643</v>
      </c>
      <c r="D483" s="237" t="s">
        <v>833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820</v>
      </c>
      <c r="B485" s="237" t="s">
        <v>821</v>
      </c>
      <c r="C485" s="237" t="s">
        <v>421</v>
      </c>
      <c r="D485" s="237" t="s">
        <v>820</v>
      </c>
      <c r="E485" s="237" t="s">
        <v>821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767</v>
      </c>
      <c r="U495" s="237" t="s">
        <v>281</v>
      </c>
      <c r="V495" s="237" t="s">
        <v>768</v>
      </c>
      <c r="W495" s="237"/>
      <c r="X495" s="237" t="s">
        <v>767</v>
      </c>
      <c r="Y495" s="237" t="s">
        <v>281</v>
      </c>
      <c r="Z495" s="237" t="s">
        <v>768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833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767</v>
      </c>
      <c r="I498" s="237" t="s">
        <v>281</v>
      </c>
      <c r="J498" s="237" t="s">
        <v>768</v>
      </c>
      <c r="K498" s="237"/>
      <c r="L498" s="237" t="s">
        <v>767</v>
      </c>
      <c r="M498" s="237" t="s">
        <v>281</v>
      </c>
      <c r="N498" s="237" t="s">
        <v>768</v>
      </c>
      <c r="O498" s="237"/>
      <c r="P498" s="237" t="s">
        <v>767</v>
      </c>
      <c r="Q498" s="237" t="s">
        <v>281</v>
      </c>
      <c r="R498" s="237" t="s">
        <v>768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833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767</v>
      </c>
      <c r="AS498" s="237" t="s">
        <v>281</v>
      </c>
      <c r="AT498" s="237" t="s">
        <v>768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833</v>
      </c>
      <c r="AK499" s="237" t="s">
        <v>677</v>
      </c>
      <c r="AL499" s="237" t="s">
        <v>643</v>
      </c>
      <c r="AM499" s="237"/>
      <c r="AN499" s="237" t="s">
        <v>767</v>
      </c>
      <c r="AO499" s="237" t="s">
        <v>281</v>
      </c>
      <c r="AP499" s="237" t="s">
        <v>768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788</v>
      </c>
      <c r="U502" s="237" t="s">
        <v>624</v>
      </c>
      <c r="V502" s="237" t="s">
        <v>519</v>
      </c>
      <c r="W502" s="237"/>
      <c r="X502" s="237" t="s">
        <v>788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788</v>
      </c>
      <c r="U503" s="237" t="s">
        <v>624</v>
      </c>
      <c r="V503" s="237" t="s">
        <v>519</v>
      </c>
      <c r="W503" s="237"/>
      <c r="X503" s="237" t="s">
        <v>788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787</v>
      </c>
      <c r="U504" s="237" t="s">
        <v>276</v>
      </c>
      <c r="V504" s="237" t="s">
        <v>629</v>
      </c>
      <c r="W504" s="237"/>
      <c r="X504" s="237" t="s">
        <v>787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787</v>
      </c>
      <c r="U505" s="237" t="s">
        <v>276</v>
      </c>
      <c r="V505" s="237" t="s">
        <v>629</v>
      </c>
      <c r="W505" s="237"/>
      <c r="X505" s="237" t="s">
        <v>787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769</v>
      </c>
      <c r="AK505" s="237" t="s">
        <v>770</v>
      </c>
      <c r="AL505" s="237" t="s">
        <v>771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790</v>
      </c>
      <c r="AC507" s="237" t="s">
        <v>791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779</v>
      </c>
      <c r="B509" s="237" t="s">
        <v>518</v>
      </c>
      <c r="C509" s="237" t="s">
        <v>519</v>
      </c>
      <c r="D509" s="237" t="s">
        <v>779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792</v>
      </c>
      <c r="AC511" s="237" t="s">
        <v>793</v>
      </c>
      <c r="AD511" s="237" t="s">
        <v>794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795</v>
      </c>
      <c r="AC512" s="237" t="s">
        <v>796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797</v>
      </c>
      <c r="AC513" s="237" t="s">
        <v>798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780</v>
      </c>
      <c r="B514" s="237" t="s">
        <v>781</v>
      </c>
      <c r="C514" s="237" t="s">
        <v>314</v>
      </c>
      <c r="D514" s="237" t="s">
        <v>780</v>
      </c>
      <c r="E514" s="237" t="s">
        <v>781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799</v>
      </c>
      <c r="AC514" s="237" t="s">
        <v>800</v>
      </c>
      <c r="AD514" s="237" t="s">
        <v>801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802</v>
      </c>
      <c r="AC515" s="237" t="s">
        <v>803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804</v>
      </c>
      <c r="AC516" s="237" t="s">
        <v>805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806</v>
      </c>
      <c r="AC517" s="237" t="s">
        <v>807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808</v>
      </c>
      <c r="AC519" s="237" t="s">
        <v>809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822</v>
      </c>
      <c r="B520" s="237" t="s">
        <v>823</v>
      </c>
      <c r="C520" s="237" t="s">
        <v>363</v>
      </c>
      <c r="D520" s="237" t="s">
        <v>822</v>
      </c>
      <c r="E520" s="237" t="s">
        <v>823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810</v>
      </c>
      <c r="AC521" s="237" t="s">
        <v>811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812</v>
      </c>
      <c r="AC522" s="237" t="s">
        <v>813</v>
      </c>
      <c r="AD522" s="237" t="s">
        <v>814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815</v>
      </c>
      <c r="AC523" s="237" t="s">
        <v>816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817</v>
      </c>
      <c r="AC524" s="237" t="s">
        <v>818</v>
      </c>
      <c r="AD524" s="237" t="s">
        <v>819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772</v>
      </c>
      <c r="AK526" s="237" t="s">
        <v>773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833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833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824</v>
      </c>
      <c r="B530" s="237" t="s">
        <v>466</v>
      </c>
      <c r="C530" s="237" t="s">
        <v>825</v>
      </c>
      <c r="D530" s="237" t="s">
        <v>824</v>
      </c>
      <c r="E530" s="237" t="s">
        <v>466</v>
      </c>
      <c r="F530" s="237" t="s">
        <v>825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820</v>
      </c>
      <c r="AC531" s="237" t="s">
        <v>821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782</v>
      </c>
      <c r="B533" s="237" t="s">
        <v>783</v>
      </c>
      <c r="C533" s="237" t="s">
        <v>360</v>
      </c>
      <c r="D533" s="237" t="s">
        <v>782</v>
      </c>
      <c r="E533" s="237" t="s">
        <v>783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789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784</v>
      </c>
      <c r="B541" s="237" t="s">
        <v>574</v>
      </c>
      <c r="C541" s="237" t="s">
        <v>314</v>
      </c>
      <c r="D541" s="237" t="s">
        <v>784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826</v>
      </c>
      <c r="B550" s="237" t="s">
        <v>827</v>
      </c>
      <c r="C550" s="237" t="s">
        <v>292</v>
      </c>
      <c r="D550" s="237" t="s">
        <v>826</v>
      </c>
      <c r="E550" s="237" t="s">
        <v>827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785</v>
      </c>
      <c r="B551" s="237" t="s">
        <v>442</v>
      </c>
      <c r="C551" s="237" t="s">
        <v>363</v>
      </c>
      <c r="D551" s="237" t="s">
        <v>785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767</v>
      </c>
      <c r="B552" s="237" t="s">
        <v>281</v>
      </c>
      <c r="C552" s="237" t="s">
        <v>768</v>
      </c>
      <c r="D552" s="237" t="s">
        <v>767</v>
      </c>
      <c r="E552" s="237" t="s">
        <v>281</v>
      </c>
      <c r="F552" s="237" t="s">
        <v>768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767</v>
      </c>
      <c r="B553" s="237" t="s">
        <v>281</v>
      </c>
      <c r="C553" s="237" t="s">
        <v>768</v>
      </c>
      <c r="D553" s="237" t="s">
        <v>767</v>
      </c>
      <c r="E553" s="237" t="s">
        <v>281</v>
      </c>
      <c r="F553" s="237" t="s">
        <v>768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828</v>
      </c>
      <c r="B555" s="237" t="s">
        <v>829</v>
      </c>
      <c r="C555" s="237" t="s">
        <v>308</v>
      </c>
      <c r="D555" s="237" t="s">
        <v>828</v>
      </c>
      <c r="E555" s="237" t="s">
        <v>829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830</v>
      </c>
      <c r="B562" s="237" t="s">
        <v>831</v>
      </c>
      <c r="C562" s="237" t="s">
        <v>832</v>
      </c>
      <c r="D562" s="237" t="s">
        <v>830</v>
      </c>
      <c r="E562" s="237" t="s">
        <v>831</v>
      </c>
      <c r="F562" s="237" t="s">
        <v>832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779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780</v>
      </c>
      <c r="AC574" s="237" t="s">
        <v>781</v>
      </c>
      <c r="AD574" s="237" t="s">
        <v>314</v>
      </c>
      <c r="AE574" s="237"/>
      <c r="AF574" s="237"/>
      <c r="AG574" s="237"/>
      <c r="AH574" s="237"/>
      <c r="AI574" s="237"/>
      <c r="AJ574" s="237" t="s">
        <v>767</v>
      </c>
      <c r="AK574" s="237" t="s">
        <v>281</v>
      </c>
      <c r="AL574" s="237" t="s">
        <v>768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767</v>
      </c>
      <c r="AK575" s="237" t="s">
        <v>281</v>
      </c>
      <c r="AL575" s="237" t="s">
        <v>768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822</v>
      </c>
      <c r="AC584" s="237" t="s">
        <v>823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788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788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787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787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824</v>
      </c>
      <c r="AC603" s="237" t="s">
        <v>466</v>
      </c>
      <c r="AD603" s="237" t="s">
        <v>825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782</v>
      </c>
      <c r="AC606" s="237" t="s">
        <v>783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784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826</v>
      </c>
      <c r="AC627" s="237" t="s">
        <v>827</v>
      </c>
      <c r="AD627" s="237" t="s">
        <v>292</v>
      </c>
    </row>
    <row r="628" spans="28:30" ht="12.75">
      <c r="AB628" s="237" t="s">
        <v>785</v>
      </c>
      <c r="AC628" s="237" t="s">
        <v>442</v>
      </c>
      <c r="AD628" s="237" t="s">
        <v>363</v>
      </c>
    </row>
    <row r="629" spans="28:30" ht="12.75">
      <c r="AB629" s="237" t="s">
        <v>767</v>
      </c>
      <c r="AC629" s="237" t="s">
        <v>281</v>
      </c>
      <c r="AD629" s="237" t="s">
        <v>768</v>
      </c>
    </row>
    <row r="630" spans="28:30" ht="12.75">
      <c r="AB630" s="237" t="s">
        <v>767</v>
      </c>
      <c r="AC630" s="237" t="s">
        <v>281</v>
      </c>
      <c r="AD630" s="237" t="s">
        <v>768</v>
      </c>
    </row>
    <row r="631" spans="28:30" ht="11.25">
      <c r="AB631" s="89" t="s">
        <v>767</v>
      </c>
      <c r="AC631" s="89" t="s">
        <v>281</v>
      </c>
      <c r="AD631" s="89" t="s">
        <v>768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828</v>
      </c>
      <c r="AC636" s="237" t="s">
        <v>829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788</v>
      </c>
      <c r="AC643" s="89" t="s">
        <v>624</v>
      </c>
      <c r="AD643" s="89" t="s">
        <v>519</v>
      </c>
    </row>
    <row r="644" spans="28:30" ht="11.25">
      <c r="AB644" s="89" t="s">
        <v>788</v>
      </c>
      <c r="AC644" s="89" t="s">
        <v>624</v>
      </c>
      <c r="AD644" s="89" t="s">
        <v>519</v>
      </c>
    </row>
    <row r="645" spans="28:30" ht="11.25">
      <c r="AB645" s="89" t="s">
        <v>787</v>
      </c>
      <c r="AC645" s="89" t="s">
        <v>276</v>
      </c>
      <c r="AD645" s="89" t="s">
        <v>629</v>
      </c>
    </row>
    <row r="646" spans="28:30" ht="11.25">
      <c r="AB646" s="89" t="s">
        <v>787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830</v>
      </c>
      <c r="AC650" s="237" t="s">
        <v>831</v>
      </c>
      <c r="AD650" s="237" t="s">
        <v>832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779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780</v>
      </c>
      <c r="B30" s="81" t="s">
        <v>781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822</v>
      </c>
      <c r="B36" s="81" t="s">
        <v>823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824</v>
      </c>
      <c r="B46" s="81" t="s">
        <v>466</v>
      </c>
      <c r="C46" s="81" t="s">
        <v>825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782</v>
      </c>
      <c r="B49" s="81" t="s">
        <v>783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784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2015-08-20T04:03:50Z</cp:lastPrinted>
  <dcterms:created xsi:type="dcterms:W3CDTF">2009-01-25T23:42:29Z</dcterms:created>
  <dcterms:modified xsi:type="dcterms:W3CDTF">2015-09-21T11:24:49Z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