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передача'!$G$67:$J$67</definedName>
    <definedName name="EE_TOTAL_DISBALANCE">'46 - передача'!$F$67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передача'!$G$118:$J$118</definedName>
    <definedName name="POWER_TOTAL_DISBALANCE">'46 - передача'!$F$118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передача'!$C$122</definedName>
    <definedName name="ROW_MARKER_2">'46 - передача'!$C$140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<sst xmlns="http://schemas.openxmlformats.org/spreadsheetml/2006/main" count="7348" uniqueCount="838">
  <si>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</si>
  <si>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</si>
  <si>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</si>
  <si>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</si>
  <si>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</si>
  <si>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</si>
  <si>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</si>
  <si>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</si>
  <si>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</si>
  <si>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</si>
  <si>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</si>
  <si>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</si>
  <si>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</si>
  <si>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</si>
  <si>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</si>
  <si>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</si>
  <si>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</si>
  <si>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</si>
  <si>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</si>
  <si>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</si>
  <si>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</si>
  <si>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</si>
  <si>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</si>
  <si>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</si>
  <si>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</si>
  <si>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</si>
  <si>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</si>
  <si>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</si>
  <si>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</si>
  <si>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</si>
  <si>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</si>
  <si>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</si>
  <si>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</si>
  <si>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</si>
  <si>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</si>
  <si>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</si>
  <si>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</si>
  <si>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</si>
  <si>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</si>
  <si>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</si>
  <si>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</si>
  <si>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</si>
  <si>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</si>
  <si>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</si>
  <si>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</si>
  <si>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</si>
  <si>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</si>
  <si>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</si>
  <si>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</si>
  <si>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</si>
  <si>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</si>
  <si>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</si>
  <si>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</si>
  <si>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</si>
  <si>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</si>
  <si>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</si>
  <si>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</si>
  <si>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</si>
  <si>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</si>
  <si>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</si>
  <si>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</si>
  <si>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</si>
  <si>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</si>
  <si>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</si>
  <si>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</si>
  <si>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</si>
  <si>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</si>
  <si>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</si>
  <si>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</si>
  <si>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</si>
  <si>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</si>
  <si>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</si>
  <si>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</si>
  <si>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</si>
  <si>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</si>
  <si>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</si>
  <si>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</si>
  <si>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</si>
  <si>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</si>
  <si>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</si>
  <si>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</si>
  <si>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</si>
  <si>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</si>
  <si>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</si>
  <si>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</si>
  <si>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</si>
  <si>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</si>
  <si>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</si>
  <si>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</si>
  <si>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</si>
  <si>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</si>
  <si>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</si>
  <si>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</si>
  <si>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</si>
  <si>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</si>
  <si>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</si>
  <si>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</si>
  <si>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</si>
  <si>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</si>
  <si>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</si>
  <si>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</si>
  <si>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</si>
  <si>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</si>
  <si>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</si>
  <si>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</si>
  <si>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</si>
  <si>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</si>
  <si>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</si>
  <si>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</si>
  <si>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</si>
  <si>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</si>
  <si>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</si>
  <si>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</si>
  <si>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</si>
  <si>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</si>
  <si>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</si>
  <si>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</si>
  <si>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</si>
  <si>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</si>
  <si>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</si>
  <si>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</si>
  <si>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</si>
  <si>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</si>
  <si>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</si>
  <si>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</si>
  <si>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</si>
  <si>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</si>
  <si>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</si>
  <si>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</si>
  <si>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</si>
  <si>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</si>
  <si>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</si>
  <si>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</si>
  <si>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</si>
  <si>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</si>
  <si>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</si>
  <si>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</si>
  <si>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</si>
  <si>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</si>
  <si>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</si>
  <si>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</si>
  <si>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</si>
  <si>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</si>
  <si>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</si>
  <si>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</si>
  <si>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</si>
  <si>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</si>
  <si>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</si>
  <si>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</si>
  <si>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</si>
  <si>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</si>
  <si>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</si>
  <si>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</si>
  <si>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</si>
  <si>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</si>
  <si>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</si>
  <si>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</si>
  <si>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</si>
  <si>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</si>
  <si>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</si>
  <si>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</si>
  <si>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</si>
  <si>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</si>
  <si>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</si>
  <si>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</si>
  <si>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</si>
  <si>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</si>
  <si>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</si>
  <si>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</si>
  <si>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</si>
  <si>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</si>
  <si>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</si>
  <si>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</si>
  <si>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</si>
  <si>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</si>
  <si>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</si>
  <si>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</si>
  <si>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</si>
  <si>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</si>
  <si>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</si>
  <si>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</si>
  <si>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</si>
  <si>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</si>
  <si>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</si>
  <si>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</si>
  <si>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</si>
  <si>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</si>
  <si>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</si>
  <si>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</si>
  <si>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</si>
  <si>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</si>
  <si>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</si>
  <si>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</si>
  <si>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</si>
  <si>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</si>
  <si>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</si>
  <si>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</si>
  <si>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</si>
  <si>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</si>
  <si>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</si>
  <si>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</si>
  <si>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</si>
  <si>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</si>
  <si>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</si>
  <si>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</si>
  <si>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</si>
  <si>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</si>
  <si>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</si>
  <si>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</si>
  <si>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</si>
  <si>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</si>
  <si>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</si>
  <si>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</si>
  <si>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</si>
  <si>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</si>
  <si>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</si>
  <si>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</si>
  <si>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</si>
  <si>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</si>
  <si>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</si>
  <si>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</si>
  <si>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</si>
  <si>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</si>
  <si>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</si>
  <si>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</si>
  <si>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</si>
  <si>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</si>
  <si>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</si>
  <si>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</si>
  <si>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</si>
  <si>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</si>
  <si>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</si>
  <si>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</si>
  <si>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</si>
  <si>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</si>
  <si>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</si>
  <si>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</si>
  <si>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</si>
  <si>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</si>
  <si>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</si>
  <si>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</si>
  <si>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</si>
  <si>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</si>
  <si>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</si>
  <si>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</si>
  <si>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</si>
  <si>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</si>
  <si>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</si>
  <si>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</si>
  <si>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</si>
  <si>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</si>
  <si>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</si>
  <si>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</si>
  <si>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</si>
  <si>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</si>
  <si>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</si>
  <si>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</si>
  <si>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</si>
  <si>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</si>
  <si>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</si>
  <si>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</si>
  <si>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</si>
  <si>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</si>
  <si>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</si>
  <si>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</si>
  <si>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</si>
  <si>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</si>
  <si>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</si>
  <si>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</si>
  <si>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</si>
  <si>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</si>
  <si>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</si>
  <si>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</si>
  <si>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</si>
  <si>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</si>
  <si>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</si>
  <si>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</si>
  <si>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</si>
  <si>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</si>
  <si>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</si>
  <si>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</si>
  <si>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</si>
  <si>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</si>
  <si>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</si>
  <si>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</si>
  <si>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</si>
  <si>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</si>
  <si>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</si>
  <si>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</si>
  <si>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</si>
  <si>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</si>
  <si>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</si>
  <si>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</si>
  <si>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</si>
  <si>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</si>
  <si>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</si>
  <si>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</si>
  <si>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</si>
  <si>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</si>
  <si>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</si>
  <si>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</si>
  <si>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</si>
  <si>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</si>
  <si>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</si>
  <si>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</si>
  <si>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</si>
  <si>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</si>
  <si>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</si>
  <si>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</si>
  <si>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</si>
  <si>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</si>
  <si>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</si>
  <si>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</si>
  <si>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</si>
  <si>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</si>
  <si>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</si>
  <si>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</si>
  <si>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</si>
  <si>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</si>
  <si>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</si>
  <si>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</si>
  <si>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</si>
  <si>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</si>
  <si>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</si>
  <si>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</si>
  <si>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</si>
  <si>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</si>
  <si>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</si>
  <si>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</si>
  <si>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</si>
  <si>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</si>
  <si>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</si>
  <si>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</si>
  <si>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</si>
  <si>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</si>
  <si>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</si>
  <si>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</si>
  <si>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</si>
  <si>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</si>
  <si>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</si>
  <si>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</si>
  <si>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</si>
  <si>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</si>
  <si>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</si>
  <si>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</si>
  <si>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</si>
  <si>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</si>
  <si>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</si>
  <si>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</si>
  <si>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</si>
  <si>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</si>
  <si>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</si>
  <si>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</si>
  <si>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</si>
  <si>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</si>
  <si>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</si>
  <si>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</si>
  <si>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</si>
  <si>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</si>
  <si>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</si>
  <si>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</si>
  <si>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</si>
  <si>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</si>
  <si>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</si>
  <si>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</si>
  <si>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</si>
  <si>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</si>
  <si>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</si>
  <si>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</si>
  <si>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</si>
  <si>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</si>
  <si>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</si>
  <si>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</si>
  <si>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</si>
  <si>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</si>
  <si>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</si>
  <si>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</si>
  <si>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</si>
  <si>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</si>
  <si>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</si>
  <si>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</si>
  <si>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</si>
  <si>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</si>
  <si>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</si>
  <si>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</si>
  <si>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</si>
  <si>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</si>
  <si>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</si>
  <si>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</si>
  <si>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</si>
  <si>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</si>
  <si>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</si>
  <si>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</si>
  <si>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</si>
  <si>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</si>
  <si>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</si>
  <si>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</si>
  <si>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</si>
  <si>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</si>
  <si>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</si>
  <si>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</si>
  <si>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</si>
  <si>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</si>
  <si>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</si>
  <si>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</si>
  <si>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</si>
  <si>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</si>
  <si>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</si>
  <si>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</si>
  <si>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</si>
  <si>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</si>
  <si>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</si>
  <si>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</si>
  <si>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</si>
  <si>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</si>
  <si>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</si>
  <si>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</si>
  <si>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</si>
  <si>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</si>
  <si>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</si>
  <si>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</si>
  <si>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</si>
  <si>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</si>
  <si>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</si>
  <si>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</si>
  <si>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</si>
  <si>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</si>
  <si>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</si>
  <si>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</si>
  <si>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</si>
  <si>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</si>
  <si>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</si>
  <si>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</si>
  <si>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</si>
  <si>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</si>
  <si>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</si>
  <si>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</si>
  <si>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</si>
  <si>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</si>
  <si>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</si>
  <si>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</si>
  <si>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</si>
  <si>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</si>
  <si>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</si>
  <si>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</si>
  <si>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</si>
  <si>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</si>
  <si>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</si>
  <si>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</si>
  <si>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</si>
  <si>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</si>
  <si>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</si>
  <si>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</si>
  <si>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</si>
  <si>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</si>
  <si>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</si>
  <si>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</si>
  <si>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</si>
  <si>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</si>
  <si>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</si>
  <si>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</si>
  <si>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</si>
  <si>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</si>
  <si>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</si>
  <si>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</si>
  <si>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</si>
  <si>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</si>
  <si>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</si>
  <si>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</si>
  <si>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</si>
  <si>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</si>
  <si>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</si>
  <si>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</si>
  <si>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</si>
  <si>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</si>
  <si>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</si>
  <si>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</si>
  <si>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</si>
  <si>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</si>
  <si>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</si>
  <si>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</si>
  <si>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</si>
  <si>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</si>
  <si>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</si>
  <si>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</si>
  <si>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</si>
  <si>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</si>
  <si>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</si>
  <si>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</si>
  <si>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</si>
  <si>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</si>
  <si>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</si>
  <si>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</si>
  <si>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</si>
  <si>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</si>
  <si>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</si>
  <si>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</si>
  <si>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</si>
  <si>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</si>
  <si>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</si>
  <si>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</si>
  <si>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</si>
  <si>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</si>
  <si>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</si>
  <si>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</si>
  <si>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</si>
  <si>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</si>
  <si>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</si>
  <si>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</si>
  <si>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</si>
  <si>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</si>
  <si>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</si>
  <si>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</si>
  <si>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</si>
  <si>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</si>
  <si>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</si>
  <si>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</si>
  <si>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</si>
  <si>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</si>
  <si>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</si>
  <si>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</si>
  <si>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</si>
  <si>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</si>
  <si>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</si>
  <si>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</si>
  <si>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</si>
  <si>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</si>
  <si>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</si>
  <si>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</si>
  <si>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</si>
  <si>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</si>
  <si>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</si>
  <si>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</si>
  <si>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</si>
  <si>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</si>
  <si>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</si>
  <si>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</si>
  <si>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</si>
  <si>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</si>
  <si>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</si>
  <si>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</si>
  <si>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</si>
  <si>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</si>
  <si>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</si>
  <si>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</si>
  <si>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</si>
  <si>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</si>
  <si>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</si>
  <si>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</si>
  <si>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</si>
  <si>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</si>
  <si>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</si>
  <si>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</si>
  <si>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</si>
  <si>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</si>
  <si>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</si>
  <si>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</si>
  <si>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</si>
  <si>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</si>
  <si>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</si>
  <si>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</si>
  <si>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</si>
  <si>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</si>
  <si>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</si>
  <si>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</si>
  <si>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</si>
  <si>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</si>
  <si>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</si>
  <si>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</si>
  <si>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</si>
  <si>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</si>
  <si>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</si>
  <si>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</si>
  <si>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</si>
  <si>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</si>
  <si>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</si>
  <si>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</si>
  <si>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</si>
  <si>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</si>
  <si>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</si>
  <si>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</si>
  <si>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</si>
  <si>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</si>
  <si>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</si>
  <si>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</si>
  <si>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</si>
  <si>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</si>
  <si>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</si>
  <si>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</si>
  <si>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</si>
  <si>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</si>
  <si>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</si>
  <si>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</si>
  <si>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</si>
  <si>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</si>
  <si>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</si>
  <si>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</si>
  <si>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</si>
  <si>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</si>
  <si>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</si>
  <si>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</si>
  <si>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</si>
  <si>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</si>
  <si>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</si>
  <si>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</si>
  <si>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</si>
  <si>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</si>
  <si>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</si>
  <si>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</si>
  <si>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</si>
  <si>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</si>
  <si>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</si>
  <si>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</si>
  <si>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</si>
  <si>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</si>
  <si>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</si>
  <si>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</si>
  <si>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</si>
  <si>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</si>
  <si>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</si>
  <si>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</si>
  <si>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</si>
  <si>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</si>
  <si>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</si>
  <si>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</si>
  <si>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</si>
  <si>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</si>
  <si>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</si>
  <si>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</si>
  <si>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</si>
  <si>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</si>
  <si>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</si>
  <si>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</si>
  <si>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</si>
  <si>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</si>
  <si>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</si>
  <si>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</si>
  <si>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</si>
  <si>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</si>
  <si>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</si>
  <si>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</si>
  <si>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</si>
  <si>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</si>
  <si>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</si>
  <si>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</si>
  <si>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</si>
  <si>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</si>
  <si>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</si>
  <si>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</si>
  <si>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</si>
  <si>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</si>
  <si>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</si>
  <si>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</si>
  <si>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</si>
  <si>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</si>
  <si>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</si>
  <si>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</si>
  <si>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</si>
  <si>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</si>
  <si>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</si>
  <si>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</si>
  <si>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</si>
  <si>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</si>
  <si>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</si>
  <si>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</si>
  <si>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</si>
  <si>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</si>
  <si>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</si>
  <si>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</si>
  <si>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</si>
  <si>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</si>
  <si>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</si>
  <si>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</si>
  <si>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</si>
  <si>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</si>
  <si>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</si>
  <si>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</si>
  <si>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</si>
  <si>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</si>
  <si>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</si>
  <si>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</si>
  <si>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</si>
  <si>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</si>
  <si>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</si>
  <si>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</si>
  <si>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</si>
  <si>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</si>
  <si>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</si>
  <si>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</si>
  <si>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</si>
  <si>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</si>
  <si>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</si>
  <si>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</si>
  <si>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</si>
  <si>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</si>
  <si>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</si>
  <si>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</si>
  <si>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</si>
  <si>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</si>
  <si>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</si>
  <si>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</si>
  <si>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</si>
  <si>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</si>
  <si>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</si>
  <si>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</si>
  <si>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</si>
  <si>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</si>
  <si>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</si>
  <si>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</si>
  <si>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</si>
  <si>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</si>
  <si>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</si>
  <si>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</si>
  <si>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</si>
  <si>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</si>
  <si>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</si>
  <si>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</si>
  <si>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</si>
  <si>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</si>
  <si>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</si>
  <si>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</si>
  <si>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</si>
  <si>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</si>
  <si>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</si>
  <si>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</si>
  <si>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</si>
  <si>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</si>
  <si>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</si>
  <si>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</si>
  <si>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</si>
  <si>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</si>
  <si>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</si>
  <si>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</si>
  <si>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</si>
  <si>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</si>
  <si>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</si>
  <si>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</si>
  <si>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</si>
  <si>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</si>
  <si>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</si>
  <si>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</si>
  <si>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</si>
  <si>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</si>
  <si>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</si>
  <si>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</si>
  <si>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</si>
  <si>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</si>
  <si>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</si>
  <si>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</si>
  <si>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</si>
  <si>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</si>
  <si>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</si>
  <si>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</si>
  <si>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</si>
  <si>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</si>
  <si>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</si>
  <si>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</si>
  <si>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</si>
  <si>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</si>
  <si>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</si>
  <si>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</si>
  <si>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</si>
  <si>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</si>
  <si>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</si>
  <si>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Мыльникова Юлия Борисовна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</si>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</sst>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259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260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261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 t="s">
        <v>262</v>
      </c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 t="s">
        <v>263</v>
      </c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 t="s">
        <v>264</v>
      </c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2015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491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66" t="s">
        <v>834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745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746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764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765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G26" sqref="G26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8"/>
  <sheetViews>
    <sheetView showGridLines="0" tabSelected="1" zoomScale="80" zoomScaleNormal="80" zoomScalePageLayoutView="0" workbookViewId="0" topLeftCell="A1">
      <pane xSplit="5" ySplit="15" topLeftCell="F6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52" sqref="H152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2016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9404.001</v>
      </c>
      <c r="G18" s="217">
        <f>SUM(G19,G20,G27,G31)</f>
        <v>9122.199</v>
      </c>
      <c r="H18" s="217">
        <f>SUM(H19,H20,H27,H31)</f>
        <v>0</v>
      </c>
      <c r="I18" s="217">
        <f>SUM(I19,I20,I27,I31)</f>
        <v>281.80199999999996</v>
      </c>
      <c r="J18" s="218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7569.380999999999</v>
      </c>
      <c r="G20" s="219">
        <f>SUM(G21:G26)</f>
        <v>7287.579</v>
      </c>
      <c r="H20" s="219">
        <f>SUM(H21:H26)</f>
        <v>0</v>
      </c>
      <c r="I20" s="219">
        <f>SUM(I21:I26)</f>
        <v>281.80199999999996</v>
      </c>
      <c r="J20" s="222">
        <f>SUM(J21:J26)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7427.826999999999</v>
      </c>
      <c r="G22" s="220">
        <v>7287.579</v>
      </c>
      <c r="H22" s="220"/>
      <c r="I22" s="220">
        <v>140.248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570</v>
      </c>
      <c r="F23" s="219">
        <f>SUM(G23:J23)</f>
        <v>65.6</v>
      </c>
      <c r="G23" s="220"/>
      <c r="H23" s="220"/>
      <c r="I23" s="220">
        <v>65.6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546</v>
      </c>
      <c r="F24" s="219">
        <f>SUM(G24:J24)</f>
        <v>62.954</v>
      </c>
      <c r="G24" s="220"/>
      <c r="H24" s="220"/>
      <c r="I24" s="220">
        <v>62.954</v>
      </c>
      <c r="J24" s="221"/>
      <c r="K24" s="149"/>
    </row>
    <row r="25" spans="1:11" s="172" customFormat="1" ht="15" customHeight="1">
      <c r="A25" s="147"/>
      <c r="B25" s="129"/>
      <c r="C25" s="234" t="s">
        <v>752</v>
      </c>
      <c r="D25" s="111" t="s">
        <v>763</v>
      </c>
      <c r="E25" s="153" t="s">
        <v>767</v>
      </c>
      <c r="F25" s="219">
        <f>SUM(G25:J25)</f>
        <v>13</v>
      </c>
      <c r="G25" s="220"/>
      <c r="H25" s="220"/>
      <c r="I25" s="220">
        <v>13</v>
      </c>
      <c r="J25" s="221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19">
        <f>SUM(G27:J27)</f>
        <v>1834.62</v>
      </c>
      <c r="G27" s="219">
        <f>SUM(G28:G30)</f>
        <v>1834.62</v>
      </c>
      <c r="H27" s="219">
        <f>SUM(H28:H30)</f>
        <v>0</v>
      </c>
      <c r="I27" s="219">
        <f>SUM(I28:I30)</f>
        <v>0</v>
      </c>
      <c r="J27" s="222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34" t="s">
        <v>752</v>
      </c>
      <c r="D29" s="111" t="s">
        <v>755</v>
      </c>
      <c r="E29" s="153" t="s">
        <v>756</v>
      </c>
      <c r="F29" s="219">
        <f>SUM(G29:J29)</f>
        <v>1834.62</v>
      </c>
      <c r="G29" s="220">
        <v>1834.62</v>
      </c>
      <c r="H29" s="220"/>
      <c r="I29" s="220"/>
      <c r="J29" s="221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19">
        <f>SUM(G31:J31)</f>
        <v>0</v>
      </c>
      <c r="G31" s="220"/>
      <c r="H31" s="220"/>
      <c r="I31" s="220"/>
      <c r="J31" s="221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19">
        <f>SUM(H32:J32)</f>
        <v>5231.666</v>
      </c>
      <c r="G32" s="132"/>
      <c r="H32" s="223">
        <f>H33</f>
        <v>0</v>
      </c>
      <c r="I32" s="223">
        <f>I33+I34</f>
        <v>4608.832</v>
      </c>
      <c r="J32" s="222">
        <f>J33+J34+J35</f>
        <v>622.8339999999998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19">
        <f>SUM(H33:J33)</f>
        <v>4608.832</v>
      </c>
      <c r="G33" s="132"/>
      <c r="H33" s="220"/>
      <c r="I33" s="220">
        <v>4608.832</v>
      </c>
      <c r="J33" s="221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19">
        <f>SUM(I34:J34)</f>
        <v>0</v>
      </c>
      <c r="G34" s="132"/>
      <c r="H34" s="132"/>
      <c r="I34" s="220"/>
      <c r="J34" s="221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19">
        <f>SUM(J35)</f>
        <v>622.8339999999998</v>
      </c>
      <c r="G35" s="133"/>
      <c r="H35" s="133"/>
      <c r="I35" s="133"/>
      <c r="J35" s="224">
        <v>622.8339999999998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19">
        <f>SUM(G37:J37)</f>
        <v>9430.282000000001</v>
      </c>
      <c r="G37" s="223">
        <f>SUM(G38,G43,G49,G52,G55)</f>
        <v>4539.648</v>
      </c>
      <c r="H37" s="223">
        <f>SUM(H38,H43,H49,H52,H55)</f>
        <v>0</v>
      </c>
      <c r="I37" s="223">
        <f>SUM(I38,I43,I49,I52,I55)</f>
        <v>4267.8</v>
      </c>
      <c r="J37" s="222">
        <f>SUM(J38,J43,J49,J52,J55)</f>
        <v>622.834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19">
        <f>SUM(G38:J38)</f>
        <v>5807.373</v>
      </c>
      <c r="G38" s="219">
        <f>SUM(G39:G42)</f>
        <v>1610.566</v>
      </c>
      <c r="H38" s="219">
        <f>SUM(H39:H42)</f>
        <v>0</v>
      </c>
      <c r="I38" s="219">
        <f>SUM(I39:I42)</f>
        <v>3573.973</v>
      </c>
      <c r="J38" s="222">
        <f>SUM(J39:J42)</f>
        <v>622.834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34" t="s">
        <v>752</v>
      </c>
      <c r="D40" s="111" t="s">
        <v>757</v>
      </c>
      <c r="E40" s="153" t="s">
        <v>342</v>
      </c>
      <c r="F40" s="219">
        <f>SUM(G40:J40)</f>
        <v>5578.017</v>
      </c>
      <c r="G40" s="220">
        <v>1610.566</v>
      </c>
      <c r="H40" s="220"/>
      <c r="I40" s="220">
        <v>3344.617</v>
      </c>
      <c r="J40" s="221">
        <v>622.834</v>
      </c>
      <c r="K40" s="149"/>
    </row>
    <row r="41" spans="1:11" s="172" customFormat="1" ht="15" customHeight="1">
      <c r="A41" s="147"/>
      <c r="B41" s="129"/>
      <c r="C41" s="234" t="s">
        <v>752</v>
      </c>
      <c r="D41" s="111" t="s">
        <v>836</v>
      </c>
      <c r="E41" s="153" t="s">
        <v>345</v>
      </c>
      <c r="F41" s="219">
        <f>SUM(G41:J41)</f>
        <v>229.356</v>
      </c>
      <c r="G41" s="220"/>
      <c r="H41" s="220"/>
      <c r="I41" s="220">
        <v>229.356</v>
      </c>
      <c r="J41" s="221"/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19">
        <f>SUM(G43:J43)</f>
        <v>3622.9089999999997</v>
      </c>
      <c r="G43" s="219">
        <f>SUM(G44:G48)</f>
        <v>2929.082</v>
      </c>
      <c r="H43" s="219">
        <f>SUM(H44:H48)</f>
        <v>0</v>
      </c>
      <c r="I43" s="219">
        <f>SUM(I44:I48)</f>
        <v>693.827</v>
      </c>
      <c r="J43" s="222">
        <f>SUM(J44:J48)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758</v>
      </c>
      <c r="E45" s="153" t="s">
        <v>767</v>
      </c>
      <c r="F45" s="219">
        <f>SUM(G45:J45)</f>
        <v>3171.94</v>
      </c>
      <c r="G45" s="220">
        <v>2929.082</v>
      </c>
      <c r="H45" s="220"/>
      <c r="I45" s="220">
        <v>242.858</v>
      </c>
      <c r="J45" s="221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759</v>
      </c>
      <c r="E46" s="153" t="s">
        <v>489</v>
      </c>
      <c r="F46" s="219">
        <f>SUM(G46:J46)</f>
        <v>46.831</v>
      </c>
      <c r="G46" s="220"/>
      <c r="H46" s="220"/>
      <c r="I46" s="220">
        <v>46.831</v>
      </c>
      <c r="J46" s="221"/>
      <c r="K46" s="149"/>
    </row>
    <row r="47" spans="1:11" s="172" customFormat="1" ht="15" customHeight="1">
      <c r="A47" s="147"/>
      <c r="B47" s="129"/>
      <c r="C47" s="234" t="s">
        <v>752</v>
      </c>
      <c r="D47" s="111" t="s">
        <v>835</v>
      </c>
      <c r="E47" s="153" t="s">
        <v>780</v>
      </c>
      <c r="F47" s="219">
        <f>SUM(G47:J47)</f>
        <v>404.138</v>
      </c>
      <c r="G47" s="220"/>
      <c r="H47" s="220"/>
      <c r="I47" s="220">
        <v>404.138</v>
      </c>
      <c r="J47" s="221"/>
      <c r="K47" s="149"/>
    </row>
    <row r="48" spans="1:11" s="172" customFormat="1" ht="15" customHeight="1">
      <c r="A48" s="147"/>
      <c r="B48" s="129"/>
      <c r="C48" s="148"/>
      <c r="D48" s="156"/>
      <c r="E48" s="146" t="s">
        <v>196</v>
      </c>
      <c r="F48" s="152"/>
      <c r="G48" s="152"/>
      <c r="H48" s="152"/>
      <c r="I48" s="152"/>
      <c r="J48" s="157"/>
      <c r="K48" s="149"/>
    </row>
    <row r="49" spans="1:11" ht="24" customHeight="1">
      <c r="A49" s="127"/>
      <c r="B49" s="128"/>
      <c r="C49" s="103"/>
      <c r="D49" s="111" t="s">
        <v>175</v>
      </c>
      <c r="E49" s="94" t="s">
        <v>150</v>
      </c>
      <c r="F49" s="219">
        <f>SUM(G49:J49)</f>
        <v>0</v>
      </c>
      <c r="G49" s="219">
        <f>SUM(G50:G51)</f>
        <v>0</v>
      </c>
      <c r="H49" s="219">
        <f>SUM(H50:H51)</f>
        <v>0</v>
      </c>
      <c r="I49" s="219">
        <f>SUM(I50:I51)</f>
        <v>0</v>
      </c>
      <c r="J49" s="222">
        <f>SUM(J50:J51)</f>
        <v>0</v>
      </c>
      <c r="K49" s="104"/>
    </row>
    <row r="50" spans="1:11" s="172" customFormat="1" ht="15" customHeight="1" hidden="1">
      <c r="A50" s="147"/>
      <c r="B50" s="129"/>
      <c r="C50" s="148"/>
      <c r="D50" s="154" t="s">
        <v>193</v>
      </c>
      <c r="E50" s="150"/>
      <c r="F50" s="150"/>
      <c r="G50" s="150"/>
      <c r="H50" s="150"/>
      <c r="I50" s="150"/>
      <c r="J50" s="155"/>
      <c r="K50" s="149"/>
    </row>
    <row r="51" spans="1:11" s="172" customFormat="1" ht="15" customHeight="1">
      <c r="A51" s="147"/>
      <c r="B51" s="129"/>
      <c r="C51" s="148"/>
      <c r="D51" s="156"/>
      <c r="E51" s="146" t="s">
        <v>195</v>
      </c>
      <c r="F51" s="152"/>
      <c r="G51" s="152"/>
      <c r="H51" s="152"/>
      <c r="I51" s="152"/>
      <c r="J51" s="157"/>
      <c r="K51" s="149"/>
    </row>
    <row r="52" spans="3:11" ht="24" customHeight="1">
      <c r="C52" s="148"/>
      <c r="D52" s="111" t="s">
        <v>176</v>
      </c>
      <c r="E52" s="175" t="s">
        <v>207</v>
      </c>
      <c r="F52" s="223">
        <f>SUM(G52:J52)</f>
        <v>0</v>
      </c>
      <c r="G52" s="223">
        <f>SUM(G53:G54)</f>
        <v>0</v>
      </c>
      <c r="H52" s="223">
        <f>SUM(H53:H54)</f>
        <v>0</v>
      </c>
      <c r="I52" s="223">
        <f>SUM(I53:I54)</f>
        <v>0</v>
      </c>
      <c r="J52" s="222">
        <f>SUM(J53:J54)</f>
        <v>0</v>
      </c>
      <c r="K52" s="149"/>
    </row>
    <row r="53" spans="1:11" s="172" customFormat="1" ht="15" customHeight="1" hidden="1">
      <c r="A53" s="147"/>
      <c r="B53" s="129"/>
      <c r="C53" s="148"/>
      <c r="D53" s="154" t="s">
        <v>241</v>
      </c>
      <c r="E53" s="150"/>
      <c r="F53" s="150"/>
      <c r="G53" s="150"/>
      <c r="H53" s="150"/>
      <c r="I53" s="150"/>
      <c r="J53" s="155"/>
      <c r="K53" s="149"/>
    </row>
    <row r="54" spans="3:11" ht="15" customHeight="1">
      <c r="C54" s="148"/>
      <c r="D54" s="183"/>
      <c r="E54" s="146" t="s">
        <v>210</v>
      </c>
      <c r="F54" s="184"/>
      <c r="G54" s="184"/>
      <c r="H54" s="184"/>
      <c r="I54" s="184"/>
      <c r="J54" s="185"/>
      <c r="K54" s="149"/>
    </row>
    <row r="55" spans="1:11" ht="24" customHeight="1">
      <c r="A55" s="127"/>
      <c r="B55" s="128"/>
      <c r="C55" s="103"/>
      <c r="D55" s="111" t="s">
        <v>246</v>
      </c>
      <c r="E55" s="94" t="s">
        <v>248</v>
      </c>
      <c r="F55" s="219">
        <f>SUM(G55:J55)</f>
        <v>0</v>
      </c>
      <c r="G55" s="219">
        <f>SUM(G56:G57)</f>
        <v>0</v>
      </c>
      <c r="H55" s="219">
        <f>SUM(H56:H57)</f>
        <v>0</v>
      </c>
      <c r="I55" s="219">
        <f>SUM(I56:I57)</f>
        <v>0</v>
      </c>
      <c r="J55" s="222">
        <f>SUM(J56:J57)</f>
        <v>0</v>
      </c>
      <c r="K55" s="104"/>
    </row>
    <row r="56" spans="1:11" s="172" customFormat="1" ht="15" customHeight="1" hidden="1">
      <c r="A56" s="147"/>
      <c r="B56" s="129"/>
      <c r="C56" s="148"/>
      <c r="D56" s="154" t="s">
        <v>247</v>
      </c>
      <c r="E56" s="150"/>
      <c r="F56" s="150"/>
      <c r="G56" s="150"/>
      <c r="H56" s="150"/>
      <c r="I56" s="150"/>
      <c r="J56" s="155"/>
      <c r="K56" s="149"/>
    </row>
    <row r="57" spans="1:11" s="172" customFormat="1" ht="15" customHeight="1">
      <c r="A57" s="147"/>
      <c r="B57" s="129"/>
      <c r="C57" s="148"/>
      <c r="D57" s="156"/>
      <c r="E57" s="146" t="s">
        <v>196</v>
      </c>
      <c r="F57" s="152"/>
      <c r="G57" s="152"/>
      <c r="H57" s="152"/>
      <c r="I57" s="152"/>
      <c r="J57" s="157"/>
      <c r="K57" s="149"/>
    </row>
    <row r="58" spans="1:11" ht="30" customHeight="1">
      <c r="A58" s="127"/>
      <c r="B58" s="128"/>
      <c r="C58" s="103"/>
      <c r="D58" s="111" t="s">
        <v>177</v>
      </c>
      <c r="E58" s="95" t="s">
        <v>152</v>
      </c>
      <c r="F58" s="219">
        <f>SUM(G58:I58)</f>
        <v>5231.666</v>
      </c>
      <c r="G58" s="223">
        <f>SUM(G33:J33)</f>
        <v>4608.832</v>
      </c>
      <c r="H58" s="223">
        <f>SUM(G34:J34)</f>
        <v>0</v>
      </c>
      <c r="I58" s="223">
        <f>SUM(G35:J35)</f>
        <v>622.8339999999998</v>
      </c>
      <c r="J58" s="136"/>
      <c r="K58" s="104"/>
    </row>
    <row r="59" spans="1:11" ht="30" customHeight="1">
      <c r="A59" s="127"/>
      <c r="B59" s="128"/>
      <c r="C59" s="103"/>
      <c r="D59" s="111" t="s">
        <v>178</v>
      </c>
      <c r="E59" s="95" t="s">
        <v>151</v>
      </c>
      <c r="F59" s="219">
        <f>SUM(G59:J59)</f>
        <v>0</v>
      </c>
      <c r="G59" s="220"/>
      <c r="H59" s="220"/>
      <c r="I59" s="220"/>
      <c r="J59" s="221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179</v>
      </c>
      <c r="E61" s="95" t="s">
        <v>153</v>
      </c>
      <c r="F61" s="219">
        <f aca="true" t="shared" si="0" ref="F61:F67">SUM(G61:J61)</f>
        <v>-26.281</v>
      </c>
      <c r="G61" s="223">
        <f>SUM(G62:G63)</f>
        <v>-26.281</v>
      </c>
      <c r="H61" s="223">
        <f>SUM(H62:H63)</f>
        <v>0</v>
      </c>
      <c r="I61" s="223">
        <f>SUM(I62:I63)</f>
        <v>0</v>
      </c>
      <c r="J61" s="222">
        <f>SUM(J62:J63)</f>
        <v>0</v>
      </c>
      <c r="K61" s="104"/>
    </row>
    <row r="62" spans="1:11" ht="24" customHeight="1">
      <c r="A62" s="127"/>
      <c r="B62" s="128"/>
      <c r="C62" s="103"/>
      <c r="D62" s="111" t="s">
        <v>182</v>
      </c>
      <c r="E62" s="94" t="s">
        <v>154</v>
      </c>
      <c r="F62" s="219">
        <f t="shared" si="0"/>
        <v>0</v>
      </c>
      <c r="G62" s="220"/>
      <c r="H62" s="220"/>
      <c r="I62" s="220"/>
      <c r="J62" s="221"/>
      <c r="K62" s="104"/>
    </row>
    <row r="63" spans="1:11" ht="24" customHeight="1">
      <c r="A63" s="127"/>
      <c r="B63" s="128"/>
      <c r="C63" s="103"/>
      <c r="D63" s="111" t="s">
        <v>240</v>
      </c>
      <c r="E63" s="96" t="s">
        <v>155</v>
      </c>
      <c r="F63" s="219">
        <f t="shared" si="0"/>
        <v>-26.281</v>
      </c>
      <c r="G63" s="220">
        <v>-26.281</v>
      </c>
      <c r="H63" s="220"/>
      <c r="I63" s="220"/>
      <c r="J63" s="221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180</v>
      </c>
      <c r="E65" s="95" t="s">
        <v>156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>
      <c r="A66" s="127"/>
      <c r="B66" s="128"/>
      <c r="C66" s="103"/>
      <c r="D66" s="111" t="s">
        <v>181</v>
      </c>
      <c r="E66" s="95" t="s">
        <v>157</v>
      </c>
      <c r="F66" s="219">
        <f t="shared" si="0"/>
        <v>0</v>
      </c>
      <c r="G66" s="220"/>
      <c r="H66" s="220"/>
      <c r="I66" s="220"/>
      <c r="J66" s="221"/>
      <c r="K66" s="104"/>
    </row>
    <row r="67" spans="1:11" ht="30" customHeight="1" thickBot="1">
      <c r="A67" s="127"/>
      <c r="B67" s="128"/>
      <c r="C67" s="103"/>
      <c r="D67" s="139" t="s">
        <v>183</v>
      </c>
      <c r="E67" s="137" t="s">
        <v>2</v>
      </c>
      <c r="F67" s="225">
        <f t="shared" si="0"/>
        <v>-6.394884621840902E-14</v>
      </c>
      <c r="G67" s="226">
        <f>G18-G37-G58-G59-G61+G65-G66</f>
        <v>4.973799150320701E-14</v>
      </c>
      <c r="H67" s="226">
        <f>H18+H32-H37-H58-H59-H61+H65-H66</f>
        <v>0</v>
      </c>
      <c r="I67" s="226">
        <f>I18+I32-I37-I58-I59-I61+I65-I66</f>
        <v>0</v>
      </c>
      <c r="J67" s="227">
        <f>J18+J32-J37-J59-J61+J65-J66</f>
        <v>-1.1368683772161603E-13</v>
      </c>
      <c r="K67" s="104"/>
    </row>
    <row r="68" spans="1:11" ht="18" customHeight="1" thickBot="1">
      <c r="A68" s="127"/>
      <c r="B68" s="128"/>
      <c r="C68" s="103"/>
      <c r="D68" s="275" t="s">
        <v>158</v>
      </c>
      <c r="E68" s="276"/>
      <c r="F68" s="276"/>
      <c r="G68" s="276"/>
      <c r="H68" s="276"/>
      <c r="I68" s="276"/>
      <c r="J68" s="277"/>
      <c r="K68" s="104"/>
    </row>
    <row r="69" spans="1:11" ht="30" customHeight="1">
      <c r="A69" s="127"/>
      <c r="B69" s="128"/>
      <c r="C69" s="103"/>
      <c r="D69" s="134" t="s">
        <v>138</v>
      </c>
      <c r="E69" s="138" t="s">
        <v>143</v>
      </c>
      <c r="F69" s="216">
        <f>SUM(G69:J69)</f>
        <v>18.73699019607843</v>
      </c>
      <c r="G69" s="217">
        <f>SUM(G70,G71,G78,G82)</f>
        <v>17.890433333333334</v>
      </c>
      <c r="H69" s="217">
        <f>SUM(H70,H71,H78,H82)</f>
        <v>0</v>
      </c>
      <c r="I69" s="217">
        <f>SUM(I70,I71,I78,I82)</f>
        <v>0.846556862745098</v>
      </c>
      <c r="J69" s="218">
        <f>SUM(J70,J71,J78,J82)</f>
        <v>0</v>
      </c>
      <c r="K69" s="104"/>
    </row>
    <row r="70" spans="1:11" ht="24" customHeight="1">
      <c r="A70" s="127"/>
      <c r="B70" s="128"/>
      <c r="C70" s="103"/>
      <c r="D70" s="111" t="s">
        <v>166</v>
      </c>
      <c r="E70" s="94" t="s">
        <v>159</v>
      </c>
      <c r="F70" s="219">
        <f>SUM(G70:J70)</f>
        <v>0</v>
      </c>
      <c r="G70" s="220"/>
      <c r="H70" s="220"/>
      <c r="I70" s="220"/>
      <c r="J70" s="221"/>
      <c r="K70" s="104"/>
    </row>
    <row r="71" spans="1:11" ht="24" customHeight="1">
      <c r="A71" s="127"/>
      <c r="B71" s="128"/>
      <c r="C71" s="103"/>
      <c r="D71" s="111" t="s">
        <v>167</v>
      </c>
      <c r="E71" s="94" t="s">
        <v>145</v>
      </c>
      <c r="F71" s="219">
        <f>SUM(G71:J71)</f>
        <v>15.139696078431372</v>
      </c>
      <c r="G71" s="219">
        <f>SUM(G72:G77)</f>
        <v>14.293139215686274</v>
      </c>
      <c r="H71" s="219">
        <f>SUM(H72:H77)</f>
        <v>0</v>
      </c>
      <c r="I71" s="219">
        <f>SUM(I72:I77)</f>
        <v>0.846556862745098</v>
      </c>
      <c r="J71" s="222">
        <f>SUM(J72:J77)</f>
        <v>0</v>
      </c>
      <c r="K71" s="104"/>
    </row>
    <row r="72" spans="1:11" s="172" customFormat="1" ht="15" customHeight="1" hidden="1">
      <c r="A72" s="147"/>
      <c r="B72" s="129"/>
      <c r="C72" s="148"/>
      <c r="D72" s="154" t="s">
        <v>189</v>
      </c>
      <c r="E72" s="150"/>
      <c r="F72" s="150"/>
      <c r="G72" s="150"/>
      <c r="H72" s="150"/>
      <c r="I72" s="150"/>
      <c r="J72" s="155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753</v>
      </c>
      <c r="E73" s="236" t="str">
        <f>IF('46 - передача'!$E$22="","",'46 - передача'!$E$22)</f>
        <v>ОАО "Тюменьэнерго"</v>
      </c>
      <c r="F73" s="219">
        <f>SUM(G73:J73)</f>
        <v>14.862139215686273</v>
      </c>
      <c r="G73" s="220">
        <v>14.293139215686274</v>
      </c>
      <c r="H73" s="220"/>
      <c r="I73" s="220">
        <v>0.569</v>
      </c>
      <c r="J73" s="220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754</v>
      </c>
      <c r="E74" s="236" t="str">
        <f>IF('46 - передача'!$E$23="","",'46 - передача'!$E$23)</f>
        <v>ООО "Транзит-Электро-Тюмень"</v>
      </c>
      <c r="F74" s="219">
        <f>SUM(G74:J74)</f>
        <v>0.12862745098039216</v>
      </c>
      <c r="G74" s="220"/>
      <c r="H74" s="220"/>
      <c r="I74" s="220">
        <v>0.12862745098039216</v>
      </c>
      <c r="J74" s="221"/>
      <c r="K74" s="149"/>
    </row>
    <row r="75" spans="1:11" s="172" customFormat="1" ht="15" customHeight="1">
      <c r="A75" s="147"/>
      <c r="B75" s="129"/>
      <c r="C75" s="235" t="s">
        <v>752</v>
      </c>
      <c r="D75" s="111" t="s">
        <v>762</v>
      </c>
      <c r="E75" s="236" t="str">
        <f>IF('46 - передача'!$E$24="","",'46 - передача'!$E$24)</f>
        <v>ООО "Ремэнергостройсервис"</v>
      </c>
      <c r="F75" s="219">
        <f>SUM(G75:J75)</f>
        <v>0.1234392156862745</v>
      </c>
      <c r="G75" s="220"/>
      <c r="H75" s="220"/>
      <c r="I75" s="220">
        <v>0.1234392156862745</v>
      </c>
      <c r="J75" s="221"/>
      <c r="K75" s="149"/>
    </row>
    <row r="76" spans="1:11" s="172" customFormat="1" ht="15" customHeight="1">
      <c r="A76" s="147"/>
      <c r="B76" s="129"/>
      <c r="C76" s="235" t="s">
        <v>752</v>
      </c>
      <c r="D76" s="111" t="s">
        <v>763</v>
      </c>
      <c r="E76" s="236" t="str">
        <f>IF('46 - передача'!$E$25="","",'46 - передача'!$E$25)</f>
        <v>ПАО "СУЭНКО"</v>
      </c>
      <c r="F76" s="219">
        <f>SUM(G76:J76)</f>
        <v>0.025490196078431372</v>
      </c>
      <c r="G76" s="220"/>
      <c r="H76" s="220"/>
      <c r="I76" s="220">
        <v>0.025490196078431372</v>
      </c>
      <c r="J76" s="221"/>
      <c r="K76" s="149"/>
    </row>
    <row r="77" spans="1:11" s="172" customFormat="1" ht="15" customHeight="1">
      <c r="A77" s="147"/>
      <c r="B77" s="129"/>
      <c r="C77" s="148"/>
      <c r="D77" s="156"/>
      <c r="E77" s="206" t="s">
        <v>196</v>
      </c>
      <c r="F77" s="152"/>
      <c r="G77" s="152"/>
      <c r="H77" s="152"/>
      <c r="I77" s="152"/>
      <c r="J77" s="157"/>
      <c r="K77" s="149"/>
    </row>
    <row r="78" spans="1:11" ht="24" customHeight="1">
      <c r="A78" s="127"/>
      <c r="B78" s="128"/>
      <c r="C78" s="103"/>
      <c r="D78" s="111" t="s">
        <v>168</v>
      </c>
      <c r="E78" s="94" t="s">
        <v>146</v>
      </c>
      <c r="F78" s="219">
        <f>SUM(G78:J78)</f>
        <v>3.5972941176470585</v>
      </c>
      <c r="G78" s="219">
        <f>SUM(G79:G81)</f>
        <v>3.5972941176470585</v>
      </c>
      <c r="H78" s="219">
        <f>SUM(H79:H81)</f>
        <v>0</v>
      </c>
      <c r="I78" s="219">
        <f>SUM(I79:I81)</f>
        <v>0</v>
      </c>
      <c r="J78" s="222">
        <f>SUM(J79:J81)</f>
        <v>0</v>
      </c>
      <c r="K78" s="104"/>
    </row>
    <row r="79" spans="1:11" s="172" customFormat="1" ht="15" customHeight="1" hidden="1">
      <c r="A79" s="147"/>
      <c r="B79" s="129"/>
      <c r="C79" s="148"/>
      <c r="D79" s="154" t="s">
        <v>190</v>
      </c>
      <c r="E79" s="150"/>
      <c r="F79" s="150"/>
      <c r="G79" s="150"/>
      <c r="H79" s="150"/>
      <c r="I79" s="150"/>
      <c r="J79" s="155"/>
      <c r="K79" s="149"/>
    </row>
    <row r="80" spans="1:11" s="172" customFormat="1" ht="15" customHeight="1">
      <c r="A80" s="147"/>
      <c r="B80" s="129"/>
      <c r="C80" s="235" t="s">
        <v>752</v>
      </c>
      <c r="D80" s="111" t="s">
        <v>755</v>
      </c>
      <c r="E80" s="236" t="str">
        <f>IF('46 - передача'!$E$29="","",'46 - передача'!$E$29)</f>
        <v>ОАО "Фортум" - ТЭЦ 1</v>
      </c>
      <c r="F80" s="219">
        <f>SUM(G80:J80)</f>
        <v>3.5972941176470585</v>
      </c>
      <c r="G80" s="220">
        <v>3.5972941176470585</v>
      </c>
      <c r="H80" s="220"/>
      <c r="I80" s="220"/>
      <c r="J80" s="220"/>
      <c r="K80" s="149"/>
    </row>
    <row r="81" spans="1:11" s="172" customFormat="1" ht="15" customHeight="1">
      <c r="A81" s="147"/>
      <c r="B81" s="129"/>
      <c r="C81" s="148"/>
      <c r="D81" s="156"/>
      <c r="E81" s="206" t="s">
        <v>195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249</v>
      </c>
      <c r="E82" s="94" t="s">
        <v>250</v>
      </c>
      <c r="F82" s="219">
        <f>SUM(G82:J82)</f>
        <v>0</v>
      </c>
      <c r="G82" s="220"/>
      <c r="H82" s="220"/>
      <c r="I82" s="220"/>
      <c r="J82" s="221"/>
      <c r="K82" s="104"/>
    </row>
    <row r="83" spans="1:11" ht="30" customHeight="1">
      <c r="A83" s="127"/>
      <c r="B83" s="128"/>
      <c r="C83" s="103"/>
      <c r="D83" s="111" t="s">
        <v>137</v>
      </c>
      <c r="E83" s="95" t="s">
        <v>147</v>
      </c>
      <c r="F83" s="219">
        <f>SUM(H83:J83)</f>
        <v>10.55970980392157</v>
      </c>
      <c r="G83" s="145"/>
      <c r="H83" s="223">
        <f>H84</f>
        <v>0</v>
      </c>
      <c r="I83" s="223">
        <f>I84+I85</f>
        <v>9.04069411764706</v>
      </c>
      <c r="J83" s="222">
        <f>J84+J85+J86</f>
        <v>1.5190156862745106</v>
      </c>
      <c r="K83" s="104"/>
    </row>
    <row r="84" spans="1:11" ht="24" customHeight="1">
      <c r="A84" s="127"/>
      <c r="B84" s="128"/>
      <c r="C84" s="103"/>
      <c r="D84" s="111" t="s">
        <v>169</v>
      </c>
      <c r="E84" s="94" t="s">
        <v>0</v>
      </c>
      <c r="F84" s="219">
        <f>SUM(H84:J84)</f>
        <v>9.04069411764706</v>
      </c>
      <c r="G84" s="145"/>
      <c r="H84" s="220"/>
      <c r="I84" s="220">
        <v>9.04069411764706</v>
      </c>
      <c r="J84" s="221"/>
      <c r="K84" s="104"/>
    </row>
    <row r="85" spans="1:11" ht="24" customHeight="1">
      <c r="A85" s="127"/>
      <c r="B85" s="128"/>
      <c r="C85" s="103"/>
      <c r="D85" s="111" t="s">
        <v>170</v>
      </c>
      <c r="E85" s="94" t="s">
        <v>164</v>
      </c>
      <c r="F85" s="219">
        <f>SUM(I85:J85)</f>
        <v>0</v>
      </c>
      <c r="G85" s="145"/>
      <c r="H85" s="145"/>
      <c r="I85" s="220"/>
      <c r="J85" s="221"/>
      <c r="K85" s="104"/>
    </row>
    <row r="86" spans="1:11" ht="24" customHeight="1">
      <c r="A86" s="127"/>
      <c r="B86" s="128"/>
      <c r="C86" s="103"/>
      <c r="D86" s="111" t="s">
        <v>171</v>
      </c>
      <c r="E86" s="94" t="s">
        <v>165</v>
      </c>
      <c r="F86" s="219">
        <f>SUM(J86)</f>
        <v>1.5190156862745106</v>
      </c>
      <c r="G86" s="145"/>
      <c r="H86" s="145"/>
      <c r="I86" s="145"/>
      <c r="J86" s="221">
        <v>1.5190156862745106</v>
      </c>
      <c r="K86" s="104"/>
    </row>
    <row r="87" spans="1:11" ht="9" customHeight="1">
      <c r="A87" s="127"/>
      <c r="B87" s="128"/>
      <c r="C87" s="103"/>
      <c r="D87" s="202"/>
      <c r="E87" s="203"/>
      <c r="F87" s="204"/>
      <c r="G87" s="205"/>
      <c r="H87" s="205"/>
      <c r="I87" s="205"/>
      <c r="J87" s="208"/>
      <c r="K87" s="104"/>
    </row>
    <row r="88" spans="1:11" ht="30" customHeight="1">
      <c r="A88" s="127"/>
      <c r="B88" s="128"/>
      <c r="C88" s="103"/>
      <c r="D88" s="111" t="s">
        <v>172</v>
      </c>
      <c r="E88" s="95" t="s">
        <v>148</v>
      </c>
      <c r="F88" s="219">
        <f>SUM(G88:J88)</f>
        <v>18.788519019607843</v>
      </c>
      <c r="G88" s="223">
        <f>SUM(G89,G94,G100,G103,G106)</f>
        <v>8.901270588235294</v>
      </c>
      <c r="H88" s="223">
        <f>SUM(H89,H94,H100,H103,H106)</f>
        <v>0</v>
      </c>
      <c r="I88" s="223">
        <f>SUM(I89,I94,I100,I103,I106)</f>
        <v>8.368235294117648</v>
      </c>
      <c r="J88" s="222">
        <f>SUM(J89,J94,J100,J103,J106)</f>
        <v>1.5190131372549018</v>
      </c>
      <c r="K88" s="104"/>
    </row>
    <row r="89" spans="1:11" ht="24" customHeight="1">
      <c r="A89" s="127"/>
      <c r="B89" s="128"/>
      <c r="C89" s="103"/>
      <c r="D89" s="111" t="s">
        <v>173</v>
      </c>
      <c r="E89" s="94" t="s">
        <v>238</v>
      </c>
      <c r="F89" s="219">
        <f>SUM(G89:J89)</f>
        <v>11.684775882352941</v>
      </c>
      <c r="G89" s="219">
        <f>SUM(G90:G93)</f>
        <v>3.1579725490196076</v>
      </c>
      <c r="H89" s="219">
        <f>SUM(H90:H93)</f>
        <v>0</v>
      </c>
      <c r="I89" s="219">
        <f>SUM(I90:I93)</f>
        <v>7.007790196078432</v>
      </c>
      <c r="J89" s="222">
        <f>SUM(J90:J93)</f>
        <v>1.5190131372549018</v>
      </c>
      <c r="K89" s="104"/>
    </row>
    <row r="90" spans="1:11" s="172" customFormat="1" ht="15" customHeight="1" hidden="1">
      <c r="A90" s="147"/>
      <c r="B90" s="129"/>
      <c r="C90" s="148"/>
      <c r="D90" s="154" t="s">
        <v>191</v>
      </c>
      <c r="E90" s="150"/>
      <c r="F90" s="150"/>
      <c r="G90" s="150"/>
      <c r="H90" s="150"/>
      <c r="I90" s="150"/>
      <c r="J90" s="155"/>
      <c r="K90" s="149"/>
    </row>
    <row r="91" spans="1:11" s="172" customFormat="1" ht="15" customHeight="1">
      <c r="A91" s="147"/>
      <c r="B91" s="129"/>
      <c r="C91" s="235" t="s">
        <v>752</v>
      </c>
      <c r="D91" s="111" t="s">
        <v>757</v>
      </c>
      <c r="E91" s="236" t="str">
        <f>IF('46 - передача'!$E$40="","",'46 - передача'!$E$40)</f>
        <v>ОАО "Тюменская энергосбытовая компания"</v>
      </c>
      <c r="F91" s="219">
        <f>SUM(G91:J91)</f>
        <v>11.235058235294117</v>
      </c>
      <c r="G91" s="220">
        <v>3.1579725490196076</v>
      </c>
      <c r="H91" s="220">
        <v>0</v>
      </c>
      <c r="I91" s="220">
        <v>6.558072549019608</v>
      </c>
      <c r="J91" s="220">
        <v>1.5190131372549018</v>
      </c>
      <c r="K91" s="149"/>
    </row>
    <row r="92" spans="1:11" s="172" customFormat="1" ht="15" customHeight="1">
      <c r="A92" s="147"/>
      <c r="B92" s="129"/>
      <c r="C92" s="235" t="s">
        <v>752</v>
      </c>
      <c r="D92" s="111" t="s">
        <v>836</v>
      </c>
      <c r="E92" s="236" t="str">
        <f>IF('46 - передача'!$E$41="","",'46 - передача'!$E$41)</f>
        <v>ОАО "Энергосбытовая компания "Восток"</v>
      </c>
      <c r="F92" s="219">
        <f>SUM(G92:J92)</f>
        <v>0.44971764705882356</v>
      </c>
      <c r="G92" s="220"/>
      <c r="H92" s="220"/>
      <c r="I92" s="220">
        <v>0.44971764705882356</v>
      </c>
      <c r="J92" s="221"/>
      <c r="K92" s="149"/>
    </row>
    <row r="93" spans="1:11" s="172" customFormat="1" ht="15" customHeight="1">
      <c r="A93" s="147"/>
      <c r="B93" s="129"/>
      <c r="C93" s="148"/>
      <c r="D93" s="156"/>
      <c r="E93" s="206" t="s">
        <v>197</v>
      </c>
      <c r="F93" s="152"/>
      <c r="G93" s="152"/>
      <c r="H93" s="152"/>
      <c r="I93" s="152"/>
      <c r="J93" s="157"/>
      <c r="K93" s="149"/>
    </row>
    <row r="94" spans="1:11" ht="24" customHeight="1">
      <c r="A94" s="127"/>
      <c r="B94" s="128"/>
      <c r="C94" s="103"/>
      <c r="D94" s="111" t="s">
        <v>174</v>
      </c>
      <c r="E94" s="94" t="s">
        <v>149</v>
      </c>
      <c r="F94" s="219">
        <f>SUM(G94:J94)</f>
        <v>7.103743137254902</v>
      </c>
      <c r="G94" s="219">
        <f>SUM(G95:G99)</f>
        <v>5.743298039215686</v>
      </c>
      <c r="H94" s="219">
        <f>SUM(H95:H99)</f>
        <v>0</v>
      </c>
      <c r="I94" s="219">
        <f>SUM(I95:I99)</f>
        <v>1.3604450980392158</v>
      </c>
      <c r="J94" s="222">
        <f>SUM(J95:J99)</f>
        <v>0</v>
      </c>
      <c r="K94" s="104"/>
    </row>
    <row r="95" spans="1:11" s="172" customFormat="1" ht="15" customHeight="1" hidden="1">
      <c r="A95" s="147"/>
      <c r="B95" s="129"/>
      <c r="C95" s="148"/>
      <c r="D95" s="154" t="s">
        <v>192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35" t="s">
        <v>752</v>
      </c>
      <c r="D96" s="111" t="s">
        <v>758</v>
      </c>
      <c r="E96" s="236" t="str">
        <f>IF('46 - передача'!$E$45="","",'46 - передача'!$E$45)</f>
        <v>ПАО "СУЭНКО"</v>
      </c>
      <c r="F96" s="219">
        <f>SUM(G96:J96)</f>
        <v>6.219490196078431</v>
      </c>
      <c r="G96" s="220">
        <v>5.743298039215686</v>
      </c>
      <c r="H96" s="220"/>
      <c r="I96" s="220">
        <v>0.47619215686274513</v>
      </c>
      <c r="J96" s="220"/>
      <c r="K96" s="149"/>
    </row>
    <row r="97" spans="1:11" s="172" customFormat="1" ht="15" customHeight="1">
      <c r="A97" s="147"/>
      <c r="B97" s="129"/>
      <c r="C97" s="235" t="s">
        <v>752</v>
      </c>
      <c r="D97" s="111" t="s">
        <v>759</v>
      </c>
      <c r="E97" s="236" t="str">
        <f>IF('46 - передача'!$E$46="","",'46 - передача'!$E$46)</f>
        <v>ООО " Тюменская электросетевая компания"</v>
      </c>
      <c r="F97" s="219">
        <f>SUM(G97:J97)</f>
        <v>0.09182549019607844</v>
      </c>
      <c r="G97" s="220"/>
      <c r="H97" s="220"/>
      <c r="I97" s="220">
        <v>0.09182549019607844</v>
      </c>
      <c r="J97" s="220"/>
      <c r="K97" s="149"/>
    </row>
    <row r="98" spans="1:11" s="172" customFormat="1" ht="15" customHeight="1">
      <c r="A98" s="147"/>
      <c r="B98" s="129"/>
      <c r="C98" s="235" t="s">
        <v>752</v>
      </c>
      <c r="D98" s="111" t="s">
        <v>835</v>
      </c>
      <c r="E98" s="236" t="str">
        <f>IF('46 - передача'!$E$47="","",'46 - передача'!$E$47)</f>
        <v>ООО "Каскад-Энерго"</v>
      </c>
      <c r="F98" s="219">
        <f>SUM(G98:J98)</f>
        <v>0.7924274509803921</v>
      </c>
      <c r="G98" s="220"/>
      <c r="H98" s="220"/>
      <c r="I98" s="220">
        <v>0.7924274509803921</v>
      </c>
      <c r="J98" s="221"/>
      <c r="K98" s="149"/>
    </row>
    <row r="99" spans="1:11" s="172" customFormat="1" ht="15" customHeight="1">
      <c r="A99" s="147"/>
      <c r="B99" s="129"/>
      <c r="C99" s="148"/>
      <c r="D99" s="156"/>
      <c r="E99" s="206" t="s">
        <v>196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175</v>
      </c>
      <c r="E100" s="94" t="s">
        <v>150</v>
      </c>
      <c r="F100" s="219">
        <f>SUM(G100:J100)</f>
        <v>0</v>
      </c>
      <c r="G100" s="219">
        <f>SUM(G101:G102)</f>
        <v>0</v>
      </c>
      <c r="H100" s="219">
        <f>SUM(H101:H102)</f>
        <v>0</v>
      </c>
      <c r="I100" s="219">
        <f>SUM(I101:I102)</f>
        <v>0</v>
      </c>
      <c r="J100" s="222">
        <f>SUM(J101:J102)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193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148"/>
      <c r="D102" s="156"/>
      <c r="E102" s="206" t="s">
        <v>195</v>
      </c>
      <c r="F102" s="152"/>
      <c r="G102" s="152"/>
      <c r="H102" s="152"/>
      <c r="I102" s="152"/>
      <c r="J102" s="157"/>
      <c r="K102" s="149"/>
    </row>
    <row r="103" spans="3:11" ht="24" customHeight="1">
      <c r="C103" s="148"/>
      <c r="D103" s="111" t="s">
        <v>176</v>
      </c>
      <c r="E103" s="175" t="s">
        <v>207</v>
      </c>
      <c r="F103" s="223">
        <f>SUM(G103:J103)</f>
        <v>0</v>
      </c>
      <c r="G103" s="223">
        <f>SUM(G104:G105)</f>
        <v>0</v>
      </c>
      <c r="H103" s="223">
        <f>SUM(H104:H105)</f>
        <v>0</v>
      </c>
      <c r="I103" s="223">
        <f>SUM(I104:I105)</f>
        <v>0</v>
      </c>
      <c r="J103" s="222">
        <f>SUM(J104:J105)</f>
        <v>0</v>
      </c>
      <c r="K103" s="149"/>
    </row>
    <row r="104" spans="1:11" s="172" customFormat="1" ht="15" customHeight="1" hidden="1">
      <c r="A104" s="147"/>
      <c r="B104" s="129"/>
      <c r="C104" s="148"/>
      <c r="D104" s="154" t="s">
        <v>241</v>
      </c>
      <c r="E104" s="150"/>
      <c r="F104" s="150"/>
      <c r="G104" s="150"/>
      <c r="H104" s="150"/>
      <c r="I104" s="150"/>
      <c r="J104" s="155"/>
      <c r="K104" s="149"/>
    </row>
    <row r="105" spans="3:11" ht="15" customHeight="1">
      <c r="C105" s="148"/>
      <c r="D105" s="183"/>
      <c r="E105" s="206" t="s">
        <v>210</v>
      </c>
      <c r="F105" s="184"/>
      <c r="G105" s="184"/>
      <c r="H105" s="184"/>
      <c r="I105" s="184"/>
      <c r="J105" s="185"/>
      <c r="K105" s="149"/>
    </row>
    <row r="106" spans="1:11" ht="24" customHeight="1">
      <c r="A106" s="127"/>
      <c r="B106" s="128"/>
      <c r="C106" s="103"/>
      <c r="D106" s="111" t="s">
        <v>246</v>
      </c>
      <c r="E106" s="94" t="s">
        <v>248</v>
      </c>
      <c r="F106" s="219">
        <f>SUM(G106:J106)</f>
        <v>0</v>
      </c>
      <c r="G106" s="219">
        <f>SUM(G107:G108)</f>
        <v>0</v>
      </c>
      <c r="H106" s="219">
        <f>SUM(H107:H108)</f>
        <v>0</v>
      </c>
      <c r="I106" s="219">
        <f>SUM(I107:I108)</f>
        <v>0</v>
      </c>
      <c r="J106" s="222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247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196</v>
      </c>
      <c r="F108" s="152"/>
      <c r="G108" s="152"/>
      <c r="H108" s="152"/>
      <c r="I108" s="152"/>
      <c r="J108" s="157"/>
      <c r="K108" s="149"/>
    </row>
    <row r="109" spans="1:11" ht="30" customHeight="1">
      <c r="A109" s="127"/>
      <c r="B109" s="128"/>
      <c r="C109" s="103"/>
      <c r="D109" s="111" t="s">
        <v>177</v>
      </c>
      <c r="E109" s="95" t="s">
        <v>152</v>
      </c>
      <c r="F109" s="219">
        <f>SUM(G109:I109)</f>
        <v>10.55970980392157</v>
      </c>
      <c r="G109" s="223">
        <f>SUM(G84:J84)</f>
        <v>9.04069411764706</v>
      </c>
      <c r="H109" s="223">
        <f>SUM(G85:J85)</f>
        <v>0</v>
      </c>
      <c r="I109" s="223">
        <f>SUM(G86:J86)</f>
        <v>1.5190156862745106</v>
      </c>
      <c r="J109" s="136"/>
      <c r="K109" s="104"/>
    </row>
    <row r="110" spans="1:11" ht="30" customHeight="1">
      <c r="A110" s="127"/>
      <c r="B110" s="128"/>
      <c r="C110" s="103"/>
      <c r="D110" s="111" t="s">
        <v>178</v>
      </c>
      <c r="E110" s="95" t="s">
        <v>151</v>
      </c>
      <c r="F110" s="219">
        <f aca="true" t="shared" si="1" ref="F110:F118">SUM(G110:J110)</f>
        <v>0</v>
      </c>
      <c r="G110" s="220"/>
      <c r="H110" s="220"/>
      <c r="I110" s="220"/>
      <c r="J110" s="221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179</v>
      </c>
      <c r="E112" s="95" t="s">
        <v>153</v>
      </c>
      <c r="F112" s="219">
        <f>SUM(G112:J112)</f>
        <v>-0.051531372549019606</v>
      </c>
      <c r="G112" s="223">
        <f>SUM(G113:G114)</f>
        <v>-0.051531372549019606</v>
      </c>
      <c r="H112" s="223">
        <f>SUM(H113:H114)</f>
        <v>0</v>
      </c>
      <c r="I112" s="223">
        <f>SUM(I113:I114)</f>
        <v>0</v>
      </c>
      <c r="J112" s="222">
        <f>SUM(J113:J114)</f>
        <v>0</v>
      </c>
      <c r="K112" s="104"/>
    </row>
    <row r="113" spans="1:11" ht="24" customHeight="1">
      <c r="A113" s="127"/>
      <c r="B113" s="128"/>
      <c r="C113" s="103"/>
      <c r="D113" s="111" t="s">
        <v>182</v>
      </c>
      <c r="E113" s="94" t="s">
        <v>154</v>
      </c>
      <c r="F113" s="219">
        <f t="shared" si="1"/>
        <v>0</v>
      </c>
      <c r="G113" s="220"/>
      <c r="H113" s="220"/>
      <c r="I113" s="220"/>
      <c r="J113" s="221"/>
      <c r="K113" s="104"/>
    </row>
    <row r="114" spans="1:11" ht="24" customHeight="1">
      <c r="A114" s="127"/>
      <c r="B114" s="128"/>
      <c r="C114" s="103"/>
      <c r="D114" s="111" t="s">
        <v>240</v>
      </c>
      <c r="E114" s="96" t="s">
        <v>155</v>
      </c>
      <c r="F114" s="219">
        <f t="shared" si="1"/>
        <v>-0.051531372549019606</v>
      </c>
      <c r="G114" s="220">
        <v>-0.051531372549019606</v>
      </c>
      <c r="H114" s="220"/>
      <c r="I114" s="220"/>
      <c r="J114" s="221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180</v>
      </c>
      <c r="E116" s="95" t="s">
        <v>156</v>
      </c>
      <c r="F116" s="219">
        <f t="shared" si="1"/>
        <v>0</v>
      </c>
      <c r="G116" s="220"/>
      <c r="H116" s="220"/>
      <c r="I116" s="220"/>
      <c r="J116" s="221"/>
      <c r="K116" s="104"/>
    </row>
    <row r="117" spans="1:11" ht="30" customHeight="1">
      <c r="A117" s="127"/>
      <c r="B117" s="128"/>
      <c r="C117" s="103"/>
      <c r="D117" s="111" t="s">
        <v>181</v>
      </c>
      <c r="E117" s="95" t="s">
        <v>157</v>
      </c>
      <c r="F117" s="219">
        <f t="shared" si="1"/>
        <v>0</v>
      </c>
      <c r="G117" s="220"/>
      <c r="H117" s="220"/>
      <c r="I117" s="220"/>
      <c r="J117" s="221"/>
      <c r="K117" s="104"/>
    </row>
    <row r="118" spans="1:11" ht="30" customHeight="1" thickBot="1">
      <c r="A118" s="127"/>
      <c r="B118" s="128"/>
      <c r="C118" s="103"/>
      <c r="D118" s="139" t="s">
        <v>183</v>
      </c>
      <c r="E118" s="140" t="s">
        <v>2</v>
      </c>
      <c r="F118" s="228">
        <f t="shared" si="1"/>
        <v>2.5490196084790306E-06</v>
      </c>
      <c r="G118" s="229">
        <f>G69-G88-G109-G110-G112+G116-G117</f>
        <v>-2.42861286636753E-16</v>
      </c>
      <c r="H118" s="229">
        <f>H69+H83-H88-H109-H110-H112+H116-H117</f>
        <v>0</v>
      </c>
      <c r="I118" s="229">
        <f>I69+I83-I88-I109-I110-I112+I116-I117</f>
        <v>0</v>
      </c>
      <c r="J118" s="230">
        <f>J69+J83-J88-J110-J112+J116-J117</f>
        <v>2.549019608721892E-06</v>
      </c>
      <c r="K118" s="104"/>
    </row>
    <row r="119" spans="1:11" ht="18" customHeight="1" thickBot="1">
      <c r="A119" s="127"/>
      <c r="B119" s="128"/>
      <c r="C119" s="103"/>
      <c r="D119" s="281" t="s">
        <v>185</v>
      </c>
      <c r="E119" s="282"/>
      <c r="F119" s="282"/>
      <c r="G119" s="282"/>
      <c r="H119" s="282"/>
      <c r="I119" s="282"/>
      <c r="J119" s="283"/>
      <c r="K119" s="104"/>
    </row>
    <row r="120" spans="1:11" ht="30" customHeight="1">
      <c r="A120" s="127"/>
      <c r="B120" s="128"/>
      <c r="C120" s="103"/>
      <c r="D120" s="141" t="s">
        <v>138</v>
      </c>
      <c r="E120" s="142" t="s">
        <v>160</v>
      </c>
      <c r="F120" s="231">
        <f>SUM(G120:J120)</f>
        <v>29.296700000000005</v>
      </c>
      <c r="G120" s="220">
        <v>17.890433333333334</v>
      </c>
      <c r="H120" s="220"/>
      <c r="I120" s="220">
        <v>9.887250980392158</v>
      </c>
      <c r="J120" s="220">
        <v>1.5190156862745106</v>
      </c>
      <c r="K120" s="104"/>
    </row>
    <row r="121" spans="1:11" ht="30" customHeight="1" thickBot="1">
      <c r="A121" s="127"/>
      <c r="B121" s="128"/>
      <c r="C121" s="103"/>
      <c r="D121" s="139" t="s">
        <v>137</v>
      </c>
      <c r="E121" s="143" t="s">
        <v>161</v>
      </c>
      <c r="F121" s="229">
        <f>SUM(G121:J121)</f>
        <v>29.296700000000005</v>
      </c>
      <c r="G121" s="220">
        <v>17.890433333333334</v>
      </c>
      <c r="H121" s="220"/>
      <c r="I121" s="220">
        <v>9.887250980392158</v>
      </c>
      <c r="J121" s="220">
        <v>1.5190156862745106</v>
      </c>
      <c r="K121" s="104"/>
    </row>
    <row r="122" spans="1:11" ht="18" customHeight="1" thickBot="1">
      <c r="A122" s="127"/>
      <c r="B122" s="128"/>
      <c r="C122" s="103"/>
      <c r="D122" s="275" t="s">
        <v>205</v>
      </c>
      <c r="E122" s="276"/>
      <c r="F122" s="276"/>
      <c r="G122" s="276"/>
      <c r="H122" s="276"/>
      <c r="I122" s="276"/>
      <c r="J122" s="277"/>
      <c r="K122" s="104"/>
    </row>
    <row r="123" spans="1:11" ht="30" customHeight="1">
      <c r="A123" s="127"/>
      <c r="B123" s="128"/>
      <c r="C123" s="103"/>
      <c r="D123" s="134" t="s">
        <v>138</v>
      </c>
      <c r="E123" s="174" t="s">
        <v>15</v>
      </c>
      <c r="F123" s="217">
        <f>SUM(G123:J123)</f>
        <v>9203.182729999999</v>
      </c>
      <c r="G123" s="232">
        <f>SUM(G124,G129,G132)</f>
        <v>1748.60761</v>
      </c>
      <c r="H123" s="232">
        <f>SUM(H124,H129,H132)</f>
        <v>0</v>
      </c>
      <c r="I123" s="232">
        <f>SUM(I124,I129,I132)</f>
        <v>6876.03616</v>
      </c>
      <c r="J123" s="233">
        <f>SUM(J124,J129,J132)</f>
        <v>578.5389599999999</v>
      </c>
      <c r="K123" s="104"/>
    </row>
    <row r="124" spans="1:11" s="172" customFormat="1" ht="24" customHeight="1">
      <c r="A124" s="147"/>
      <c r="B124" s="129"/>
      <c r="C124" s="148"/>
      <c r="D124" s="111" t="s">
        <v>166</v>
      </c>
      <c r="E124" s="175" t="s">
        <v>206</v>
      </c>
      <c r="F124" s="223">
        <f>SUM(G124:J124)</f>
        <v>9203.182729999999</v>
      </c>
      <c r="G124" s="223">
        <f>SUM(G125:G128)</f>
        <v>1748.60761</v>
      </c>
      <c r="H124" s="223">
        <f>SUM(H125:H128)</f>
        <v>0</v>
      </c>
      <c r="I124" s="223">
        <f>SUM(I125:I128)</f>
        <v>6876.03616</v>
      </c>
      <c r="J124" s="222">
        <f>SUM(J125:J128)</f>
        <v>578.5389599999999</v>
      </c>
      <c r="K124" s="149"/>
    </row>
    <row r="125" spans="1:11" s="172" customFormat="1" ht="15" customHeight="1" hidden="1">
      <c r="A125" s="147"/>
      <c r="B125" s="129"/>
      <c r="C125" s="148"/>
      <c r="D125" s="154" t="s">
        <v>211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234" t="s">
        <v>752</v>
      </c>
      <c r="D126" s="111" t="s">
        <v>760</v>
      </c>
      <c r="E126" s="153" t="s">
        <v>342</v>
      </c>
      <c r="F126" s="219">
        <f>SUM(G126:J126)</f>
        <v>8760.12198</v>
      </c>
      <c r="G126" s="220">
        <v>1748.60761</v>
      </c>
      <c r="H126" s="220"/>
      <c r="I126" s="220">
        <v>6432.97541</v>
      </c>
      <c r="J126" s="221">
        <v>578.5389599999999</v>
      </c>
      <c r="K126" s="149"/>
    </row>
    <row r="127" spans="1:11" s="172" customFormat="1" ht="15" customHeight="1">
      <c r="A127" s="147"/>
      <c r="B127" s="129"/>
      <c r="C127" s="234" t="s">
        <v>752</v>
      </c>
      <c r="D127" s="111" t="s">
        <v>837</v>
      </c>
      <c r="E127" s="153" t="s">
        <v>345</v>
      </c>
      <c r="F127" s="219">
        <f>SUM(G127:J127)</f>
        <v>443.06075</v>
      </c>
      <c r="G127" s="220"/>
      <c r="H127" s="220"/>
      <c r="I127" s="220">
        <v>443.06075</v>
      </c>
      <c r="J127" s="221"/>
      <c r="K127" s="149"/>
    </row>
    <row r="128" spans="1:11" s="172" customFormat="1" ht="15" customHeight="1">
      <c r="A128" s="147"/>
      <c r="B128" s="129"/>
      <c r="C128" s="148"/>
      <c r="D128" s="156"/>
      <c r="E128" s="146" t="s">
        <v>197</v>
      </c>
      <c r="F128" s="152"/>
      <c r="G128" s="152"/>
      <c r="H128" s="152"/>
      <c r="I128" s="152"/>
      <c r="J128" s="157"/>
      <c r="K128" s="149"/>
    </row>
    <row r="129" spans="1:11" ht="24" customHeight="1">
      <c r="A129" s="128"/>
      <c r="B129" s="128"/>
      <c r="C129" s="103"/>
      <c r="D129" s="111" t="s">
        <v>167</v>
      </c>
      <c r="E129" s="175" t="s">
        <v>213</v>
      </c>
      <c r="F129" s="223">
        <f>SUM(G129:J129)</f>
        <v>0</v>
      </c>
      <c r="G129" s="223">
        <f>SUM(G130:G131)</f>
        <v>0</v>
      </c>
      <c r="H129" s="223">
        <f>SUM(H130:H131)</f>
        <v>0</v>
      </c>
      <c r="I129" s="223">
        <f>SUM(I130:I131)</f>
        <v>0</v>
      </c>
      <c r="J129" s="222">
        <f>SUM(J130:J131)</f>
        <v>0</v>
      </c>
      <c r="K129" s="104"/>
    </row>
    <row r="130" spans="1:11" s="172" customFormat="1" ht="15" customHeight="1" hidden="1">
      <c r="A130" s="147" t="s">
        <v>212</v>
      </c>
      <c r="B130" s="129"/>
      <c r="C130" s="148"/>
      <c r="D130" s="154" t="s">
        <v>189</v>
      </c>
      <c r="E130" s="150"/>
      <c r="F130" s="150"/>
      <c r="G130" s="150"/>
      <c r="H130" s="150"/>
      <c r="I130" s="150"/>
      <c r="J130" s="155"/>
      <c r="K130" s="149"/>
    </row>
    <row r="131" spans="1:11" s="172" customFormat="1" ht="15" customHeight="1">
      <c r="A131" s="147"/>
      <c r="B131" s="129"/>
      <c r="C131" s="148"/>
      <c r="D131" s="176"/>
      <c r="E131" s="146" t="s">
        <v>196</v>
      </c>
      <c r="F131" s="177"/>
      <c r="G131" s="177"/>
      <c r="H131" s="177"/>
      <c r="I131" s="177"/>
      <c r="J131" s="178"/>
      <c r="K131" s="149"/>
    </row>
    <row r="132" spans="1:11" s="172" customFormat="1" ht="24" customHeight="1">
      <c r="A132" s="147"/>
      <c r="B132" s="129"/>
      <c r="C132" s="148"/>
      <c r="D132" s="111" t="s">
        <v>168</v>
      </c>
      <c r="E132" s="175" t="s">
        <v>207</v>
      </c>
      <c r="F132" s="223">
        <f>SUM(G132:J132)</f>
        <v>0</v>
      </c>
      <c r="G132" s="223">
        <f>SUM(G133:G134)</f>
        <v>0</v>
      </c>
      <c r="H132" s="223">
        <f>SUM(H133:H134)</f>
        <v>0</v>
      </c>
      <c r="I132" s="223">
        <f>SUM(I133:I134)</f>
        <v>0</v>
      </c>
      <c r="J132" s="222">
        <f>SUM(J133:J134)</f>
        <v>0</v>
      </c>
      <c r="K132" s="149"/>
    </row>
    <row r="133" spans="1:11" s="172" customFormat="1" ht="15" customHeight="1" hidden="1">
      <c r="A133" s="147"/>
      <c r="B133" s="129"/>
      <c r="C133" s="148"/>
      <c r="D133" s="154" t="s">
        <v>190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 thickBot="1">
      <c r="A134" s="129"/>
      <c r="B134" s="129"/>
      <c r="C134" s="148"/>
      <c r="D134" s="179"/>
      <c r="E134" s="146" t="s">
        <v>210</v>
      </c>
      <c r="F134" s="180"/>
      <c r="G134" s="180"/>
      <c r="H134" s="180"/>
      <c r="I134" s="180"/>
      <c r="J134" s="181"/>
      <c r="K134" s="149"/>
    </row>
    <row r="135" spans="1:11" s="172" customFormat="1" ht="18" customHeight="1" thickBot="1">
      <c r="A135" s="129"/>
      <c r="B135" s="129"/>
      <c r="C135" s="148"/>
      <c r="D135" s="275" t="s">
        <v>208</v>
      </c>
      <c r="E135" s="276"/>
      <c r="F135" s="276"/>
      <c r="G135" s="276"/>
      <c r="H135" s="276"/>
      <c r="I135" s="276"/>
      <c r="J135" s="277"/>
      <c r="K135" s="149"/>
    </row>
    <row r="136" spans="1:11" s="172" customFormat="1" ht="24" customHeight="1">
      <c r="A136" s="129"/>
      <c r="B136" s="129"/>
      <c r="C136" s="148"/>
      <c r="D136" s="111" t="s">
        <v>138</v>
      </c>
      <c r="E136" s="144" t="s">
        <v>141</v>
      </c>
      <c r="F136" s="223">
        <f>SUM(G136:J136)</f>
        <v>4345.80669</v>
      </c>
      <c r="G136" s="219">
        <f>SUM(G137:G139)</f>
        <v>4345.80669</v>
      </c>
      <c r="H136" s="219">
        <f>SUM(H137:H139)</f>
        <v>0</v>
      </c>
      <c r="I136" s="219">
        <f>SUM(I137:I139)</f>
        <v>0</v>
      </c>
      <c r="J136" s="222">
        <f>SUM(J137:J139)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194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>
      <c r="A138" s="147"/>
      <c r="B138" s="129"/>
      <c r="C138" s="234" t="s">
        <v>752</v>
      </c>
      <c r="D138" s="111" t="s">
        <v>166</v>
      </c>
      <c r="E138" s="153" t="s">
        <v>465</v>
      </c>
      <c r="F138" s="219">
        <f>SUM(G138:J138)</f>
        <v>4345.80669</v>
      </c>
      <c r="G138" s="220">
        <v>4345.80669</v>
      </c>
      <c r="H138" s="220"/>
      <c r="I138" s="220"/>
      <c r="J138" s="221"/>
      <c r="K138" s="149"/>
    </row>
    <row r="139" spans="1:11" s="172" customFormat="1" ht="15" customHeight="1" thickBot="1">
      <c r="A139" s="129"/>
      <c r="B139" s="129"/>
      <c r="C139" s="148"/>
      <c r="D139" s="176"/>
      <c r="E139" s="146" t="s">
        <v>237</v>
      </c>
      <c r="F139" s="177"/>
      <c r="G139" s="177"/>
      <c r="H139" s="177"/>
      <c r="I139" s="177"/>
      <c r="J139" s="178"/>
      <c r="K139" s="149"/>
    </row>
    <row r="140" spans="1:11" ht="18" customHeight="1" thickBot="1">
      <c r="A140" s="128"/>
      <c r="B140" s="168"/>
      <c r="C140" s="148"/>
      <c r="D140" s="275" t="s">
        <v>209</v>
      </c>
      <c r="E140" s="276"/>
      <c r="F140" s="276"/>
      <c r="G140" s="276"/>
      <c r="H140" s="276"/>
      <c r="I140" s="276"/>
      <c r="J140" s="277"/>
      <c r="K140" s="149"/>
    </row>
    <row r="141" spans="3:11" ht="30" customHeight="1">
      <c r="C141" s="148"/>
      <c r="D141" s="134" t="s">
        <v>138</v>
      </c>
      <c r="E141" s="182" t="s">
        <v>184</v>
      </c>
      <c r="F141" s="217">
        <f>SUM(G141:J141)</f>
        <v>8624.643769999999</v>
      </c>
      <c r="G141" s="216">
        <f>SUM(G142,G147,G150)</f>
        <v>1748.60761</v>
      </c>
      <c r="H141" s="216">
        <f>SUM(H142,H147,H150)</f>
        <v>0</v>
      </c>
      <c r="I141" s="216">
        <f>SUM(I142,I147,I150)</f>
        <v>6876.03616</v>
      </c>
      <c r="J141" s="218">
        <f>SUM(J142,J147,J150)</f>
        <v>0</v>
      </c>
      <c r="K141" s="149"/>
    </row>
    <row r="142" spans="3:11" ht="24" customHeight="1">
      <c r="C142" s="148"/>
      <c r="D142" s="111" t="s">
        <v>166</v>
      </c>
      <c r="E142" s="175" t="s">
        <v>206</v>
      </c>
      <c r="F142" s="223">
        <f>SUM(G142:J142)</f>
        <v>8624.643769999999</v>
      </c>
      <c r="G142" s="223">
        <f>SUM(G143:G146)</f>
        <v>1748.60761</v>
      </c>
      <c r="H142" s="223">
        <f>SUM(H143:H146)</f>
        <v>0</v>
      </c>
      <c r="I142" s="223">
        <f>SUM(I143:I146)</f>
        <v>6876.03616</v>
      </c>
      <c r="J142" s="222">
        <f>SUM(J143:J146)</f>
        <v>0</v>
      </c>
      <c r="K142" s="149"/>
    </row>
    <row r="143" spans="1:11" s="172" customFormat="1" ht="15" customHeight="1" hidden="1">
      <c r="A143" s="147"/>
      <c r="B143" s="129"/>
      <c r="C143" s="148"/>
      <c r="D143" s="154" t="s">
        <v>211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>
      <c r="A144" s="147"/>
      <c r="B144" s="129"/>
      <c r="C144" s="235" t="s">
        <v>752</v>
      </c>
      <c r="D144" s="111" t="s">
        <v>760</v>
      </c>
      <c r="E144" s="236" t="str">
        <f>IF('46 - передача'!$E$126="","",'46 - передача'!$E$126)</f>
        <v>ОАО "Тюменская энергосбытовая компания"</v>
      </c>
      <c r="F144" s="219">
        <f>SUM(G144:J144)</f>
        <v>8181.58302</v>
      </c>
      <c r="G144" s="220">
        <v>1748.60761</v>
      </c>
      <c r="H144" s="220"/>
      <c r="I144" s="220">
        <v>6432.97541</v>
      </c>
      <c r="J144" s="220"/>
      <c r="K144" s="149"/>
    </row>
    <row r="145" spans="1:11" s="172" customFormat="1" ht="15" customHeight="1">
      <c r="A145" s="147"/>
      <c r="B145" s="129"/>
      <c r="C145" s="235" t="s">
        <v>752</v>
      </c>
      <c r="D145" s="111" t="s">
        <v>837</v>
      </c>
      <c r="E145" s="236" t="str">
        <f>IF('46 - передача'!$E$127="","",'46 - передача'!$E$127)</f>
        <v>ОАО "Энергосбытовая компания "Восток"</v>
      </c>
      <c r="F145" s="219">
        <f>SUM(G145:J145)</f>
        <v>443.06075</v>
      </c>
      <c r="G145" s="220"/>
      <c r="H145" s="220"/>
      <c r="I145" s="220">
        <v>443.06075</v>
      </c>
      <c r="J145" s="221"/>
      <c r="K145" s="149"/>
    </row>
    <row r="146" spans="3:11" ht="15" customHeight="1">
      <c r="C146" s="148"/>
      <c r="D146" s="156"/>
      <c r="E146" s="206" t="s">
        <v>197</v>
      </c>
      <c r="F146" s="152"/>
      <c r="G146" s="152"/>
      <c r="H146" s="152"/>
      <c r="I146" s="152"/>
      <c r="J146" s="157"/>
      <c r="K146" s="149"/>
    </row>
    <row r="147" spans="3:11" ht="24" customHeight="1">
      <c r="C147" s="148"/>
      <c r="D147" s="111" t="s">
        <v>167</v>
      </c>
      <c r="E147" s="175" t="s">
        <v>213</v>
      </c>
      <c r="F147" s="223">
        <f>SUM(G147:J147)</f>
        <v>0</v>
      </c>
      <c r="G147" s="223">
        <f>SUM(G148:G149)</f>
        <v>0</v>
      </c>
      <c r="H147" s="223">
        <f>SUM(H148:H149)</f>
        <v>0</v>
      </c>
      <c r="I147" s="223">
        <f>SUM(I148:I149)</f>
        <v>0</v>
      </c>
      <c r="J147" s="222">
        <f>SUM(J148:J149)</f>
        <v>0</v>
      </c>
      <c r="K147" s="149"/>
    </row>
    <row r="148" spans="1:11" s="172" customFormat="1" ht="15" customHeight="1" hidden="1">
      <c r="A148" s="147"/>
      <c r="B148" s="129"/>
      <c r="C148" s="148"/>
      <c r="D148" s="154" t="s">
        <v>189</v>
      </c>
      <c r="E148" s="150"/>
      <c r="F148" s="150"/>
      <c r="G148" s="150"/>
      <c r="H148" s="150"/>
      <c r="I148" s="150"/>
      <c r="J148" s="155"/>
      <c r="K148" s="149"/>
    </row>
    <row r="149" spans="3:11" ht="15" customHeight="1">
      <c r="C149" s="148"/>
      <c r="D149" s="176"/>
      <c r="E149" s="206" t="s">
        <v>196</v>
      </c>
      <c r="F149" s="177"/>
      <c r="G149" s="177"/>
      <c r="H149" s="177"/>
      <c r="I149" s="177"/>
      <c r="J149" s="178"/>
      <c r="K149" s="149"/>
    </row>
    <row r="150" spans="3:11" ht="24" customHeight="1">
      <c r="C150" s="148"/>
      <c r="D150" s="111" t="s">
        <v>168</v>
      </c>
      <c r="E150" s="175" t="s">
        <v>207</v>
      </c>
      <c r="F150" s="223">
        <f>SUM(G150:J150)</f>
        <v>0</v>
      </c>
      <c r="G150" s="223">
        <f>SUM(G151:G152)</f>
        <v>0</v>
      </c>
      <c r="H150" s="223">
        <f>SUM(H151:H152)</f>
        <v>0</v>
      </c>
      <c r="I150" s="223">
        <f>SUM(I151:I152)</f>
        <v>0</v>
      </c>
      <c r="J150" s="222">
        <f>SUM(J151:J152)</f>
        <v>0</v>
      </c>
      <c r="K150" s="149"/>
    </row>
    <row r="151" spans="1:11" s="172" customFormat="1" ht="15" customHeight="1" hidden="1">
      <c r="A151" s="147"/>
      <c r="B151" s="129"/>
      <c r="C151" s="148"/>
      <c r="D151" s="154" t="s">
        <v>190</v>
      </c>
      <c r="E151" s="150"/>
      <c r="F151" s="150"/>
      <c r="G151" s="150"/>
      <c r="H151" s="150"/>
      <c r="I151" s="150"/>
      <c r="J151" s="155"/>
      <c r="K151" s="149"/>
    </row>
    <row r="152" spans="3:11" ht="15" customHeight="1">
      <c r="C152" s="148"/>
      <c r="D152" s="183"/>
      <c r="E152" s="206" t="s">
        <v>210</v>
      </c>
      <c r="F152" s="184"/>
      <c r="G152" s="184"/>
      <c r="H152" s="184"/>
      <c r="I152" s="184"/>
      <c r="J152" s="185"/>
      <c r="K152" s="149"/>
    </row>
    <row r="153" spans="1:11" ht="9" customHeight="1">
      <c r="A153" s="127"/>
      <c r="B153" s="128"/>
      <c r="C153" s="103"/>
      <c r="D153" s="202"/>
      <c r="E153" s="203"/>
      <c r="F153" s="204"/>
      <c r="G153" s="205"/>
      <c r="H153" s="205"/>
      <c r="I153" s="205"/>
      <c r="J153" s="208"/>
      <c r="K153" s="104"/>
    </row>
    <row r="154" spans="3:11" ht="30" customHeight="1">
      <c r="C154" s="148"/>
      <c r="D154" s="111" t="s">
        <v>137</v>
      </c>
      <c r="E154" s="144" t="s">
        <v>202</v>
      </c>
      <c r="F154" s="223">
        <f>SUM(G154:J154)</f>
        <v>4345.80669</v>
      </c>
      <c r="G154" s="223">
        <f>SUM(G155:G157)</f>
        <v>4345.80669</v>
      </c>
      <c r="H154" s="223">
        <f>SUM(H155:H157)</f>
        <v>0</v>
      </c>
      <c r="I154" s="223">
        <f>SUM(I155:I157)</f>
        <v>0</v>
      </c>
      <c r="J154" s="222">
        <f>SUM(J155:J157)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201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35" t="s">
        <v>752</v>
      </c>
      <c r="D156" s="111" t="s">
        <v>169</v>
      </c>
      <c r="E156" s="236" t="str">
        <f>IF('46 - передача'!$E$138="","",'46 - передача'!$E$138)</f>
        <v>ОАО "Тюменьэнерго"</v>
      </c>
      <c r="F156" s="219">
        <f>SUM(G156:J156)</f>
        <v>4345.80669</v>
      </c>
      <c r="G156" s="220">
        <v>4345.80669</v>
      </c>
      <c r="H156" s="220"/>
      <c r="I156" s="220"/>
      <c r="J156" s="220"/>
      <c r="K156" s="149"/>
    </row>
    <row r="157" spans="3:11" ht="15" customHeight="1" thickBot="1">
      <c r="C157" s="148"/>
      <c r="D157" s="179"/>
      <c r="E157" s="209" t="s">
        <v>237</v>
      </c>
      <c r="F157" s="180"/>
      <c r="G157" s="180"/>
      <c r="H157" s="180"/>
      <c r="I157" s="180"/>
      <c r="J157" s="181"/>
      <c r="K157" s="149"/>
    </row>
    <row r="158" spans="3:11" ht="11.25">
      <c r="C158" s="191"/>
      <c r="D158" s="192"/>
      <c r="E158" s="193"/>
      <c r="F158" s="194"/>
      <c r="G158" s="194"/>
      <c r="H158" s="194"/>
      <c r="I158" s="194"/>
      <c r="J158" s="194"/>
      <c r="K158" s="195"/>
    </row>
  </sheetData>
  <sheetProtection password="FA9C" sheet="1" objects="1" scenarios="1" formatColumns="0" formatRows="0"/>
  <mergeCells count="7">
    <mergeCell ref="D135:J135"/>
    <mergeCell ref="D140:J140"/>
    <mergeCell ref="D9:J9"/>
    <mergeCell ref="D119:J119"/>
    <mergeCell ref="D122:J122"/>
    <mergeCell ref="D17:J17"/>
    <mergeCell ref="D68:J68"/>
  </mergeCells>
  <dataValidations count="6">
    <dataValidation type="decimal" allowBlank="1" showInputMessage="1" showErrorMessage="1" errorTitle="Внимание" error="Допускается ввод только действительных чисел!" sqref="J153 G120:J121 G84:J86 G83 J87 J111 G110:J110 G113:J114 G116:J117 J115 G82:J82 G19:J19 I34:J34 J35:J36 H33:J33 J60 J64 G70:J70 G59:J59 G62:J63 G65:J66 G31:J31 G156:J156 G45:J47 G29:J29 G80:J80 G96:J98 G40:J41 G91:J92 G126:J127 G138:J138 G144:J145 G22:J25 G73:J76">
      <formula1>-999999999999999000000000</formula1>
      <formula2>9.99999999999999E+23</formula2>
    </dataValidation>
    <dataValidation type="decimal" allowBlank="1" showInputMessage="1" showErrorMessage="1" sqref="G153:I153 G115:I115 G87:I87 G111:I111 G32:G36 H34:H36 I35:I36 G60:I60 G64:I6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8 E45:E47 E22:E25">
      <formula1>tso_name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:E41 E126:E127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8" location="'46 - передача'!A1" tooltip="Добавить сетевую компанию" display="Добавить сетевую компанию"/>
    <hyperlink ref="E51" location="'46 - передача'!A1" tooltip="Добавить генерирующую компанию" display="Добавить генерирующую компанию"/>
    <hyperlink ref="E128" location="'46 - передача'!A1" tooltip="Добавить сбытовую компанию" display="Добавить сбытовую компанию"/>
    <hyperlink ref="E131" location="'46 - передача'!A1" tooltip="Добавить сетевую компанию" display="Добавить сетевую компанию"/>
    <hyperlink ref="E134" location="'46 - передача'!A1" tooltip="Добавить другую организацию" display="Добавить другую организацию"/>
    <hyperlink ref="E139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4" location="'46 - передача'!A1" tooltip="Добавить другую организацию" display="Добавить другую организацию"/>
    <hyperlink ref="E57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9" location="'46 - передача'!$A$1" tooltip="Удалить" display="Удалить"/>
    <hyperlink ref="C40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126" location="'46 - передача'!$A$1" tooltip="Удалить" display="Удалить"/>
    <hyperlink ref="C138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7" location="'46 - передача'!$A$1" tooltip="Удалить" display="Удалить"/>
    <hyperlink ref="C25" location="'46 - передача'!$A$1" tooltip="Удалить" display="Удалить"/>
    <hyperlink ref="C41" location="'46 - передача'!$A$1" tooltip="Удалить" display="Удалить"/>
    <hyperlink ref="C127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2" sqref="B3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766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767</v>
      </c>
      <c r="B18" s="89" t="s">
        <v>281</v>
      </c>
      <c r="C18" s="89" t="s">
        <v>768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769</v>
      </c>
      <c r="B33" s="89" t="s">
        <v>770</v>
      </c>
      <c r="C33" s="89" t="s">
        <v>771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772</v>
      </c>
      <c r="B35" s="89" t="s">
        <v>773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774</v>
      </c>
      <c r="B54" s="89" t="s">
        <v>775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776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777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778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779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780</v>
      </c>
      <c r="B118" s="89" t="s">
        <v>781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782</v>
      </c>
      <c r="B134" s="89" t="s">
        <v>783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784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785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767</v>
      </c>
      <c r="B151" s="89" t="s">
        <v>281</v>
      </c>
      <c r="C151" s="89" t="s">
        <v>768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786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787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788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767</v>
      </c>
      <c r="B185" s="89" t="s">
        <v>281</v>
      </c>
      <c r="C185" s="89" t="s">
        <v>768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788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789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778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790</v>
      </c>
      <c r="B229" s="89" t="s">
        <v>791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792</v>
      </c>
      <c r="B231" s="89" t="s">
        <v>793</v>
      </c>
      <c r="C231" s="89" t="s">
        <v>794</v>
      </c>
      <c r="D231" s="89" t="s">
        <v>141</v>
      </c>
      <c r="E231" s="89" t="s">
        <v>113</v>
      </c>
    </row>
    <row r="232" spans="1:5" ht="11.25">
      <c r="A232" s="89" t="s">
        <v>795</v>
      </c>
      <c r="B232" s="89" t="s">
        <v>796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797</v>
      </c>
      <c r="B233" s="89" t="s">
        <v>798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799</v>
      </c>
      <c r="B234" s="89" t="s">
        <v>800</v>
      </c>
      <c r="C234" s="89" t="s">
        <v>801</v>
      </c>
      <c r="D234" s="89" t="s">
        <v>141</v>
      </c>
      <c r="E234" s="89" t="s">
        <v>113</v>
      </c>
    </row>
    <row r="235" spans="1:5" ht="11.25">
      <c r="A235" s="89" t="s">
        <v>802</v>
      </c>
      <c r="B235" s="89" t="s">
        <v>803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804</v>
      </c>
      <c r="B236" s="89" t="s">
        <v>805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806</v>
      </c>
      <c r="B237" s="89" t="s">
        <v>807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808</v>
      </c>
      <c r="B239" s="89" t="s">
        <v>809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810</v>
      </c>
      <c r="B241" s="89" t="s">
        <v>811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812</v>
      </c>
      <c r="B242" s="89" t="s">
        <v>813</v>
      </c>
      <c r="C242" s="89" t="s">
        <v>814</v>
      </c>
      <c r="D242" s="89" t="s">
        <v>141</v>
      </c>
      <c r="E242" s="89" t="s">
        <v>113</v>
      </c>
    </row>
    <row r="243" spans="1:5" ht="11.25">
      <c r="A243" s="89" t="s">
        <v>815</v>
      </c>
      <c r="B243" s="89" t="s">
        <v>816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817</v>
      </c>
      <c r="B244" s="89" t="s">
        <v>818</v>
      </c>
      <c r="C244" s="89" t="s">
        <v>819</v>
      </c>
      <c r="D244" s="89" t="s">
        <v>141</v>
      </c>
      <c r="E244" s="89" t="s">
        <v>113</v>
      </c>
    </row>
    <row r="245" spans="1:5" ht="11.25">
      <c r="A245" s="89" t="s">
        <v>820</v>
      </c>
      <c r="B245" s="89" t="s">
        <v>821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822</v>
      </c>
      <c r="B257" s="89" t="s">
        <v>823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824</v>
      </c>
      <c r="B264" s="89" t="s">
        <v>466</v>
      </c>
      <c r="C264" s="89" t="s">
        <v>825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782</v>
      </c>
      <c r="B266" s="89" t="s">
        <v>783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826</v>
      </c>
      <c r="B269" s="89" t="s">
        <v>827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785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828</v>
      </c>
      <c r="B271" s="89" t="s">
        <v>829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830</v>
      </c>
      <c r="B272" s="89" t="s">
        <v>831</v>
      </c>
      <c r="C272" s="89" t="s">
        <v>832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786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788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833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787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833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774</v>
      </c>
      <c r="B380" s="89" t="s">
        <v>775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777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833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774</v>
      </c>
      <c r="B418" s="237" t="s">
        <v>775</v>
      </c>
      <c r="C418" s="237" t="s">
        <v>640</v>
      </c>
      <c r="D418" s="237" t="s">
        <v>774</v>
      </c>
      <c r="E418" s="237" t="s">
        <v>775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774</v>
      </c>
      <c r="AC418" s="237" t="s">
        <v>775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776</v>
      </c>
      <c r="B419" s="237" t="s">
        <v>462</v>
      </c>
      <c r="C419" s="237" t="s">
        <v>314</v>
      </c>
      <c r="D419" s="237" t="s">
        <v>776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776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777</v>
      </c>
      <c r="B420" s="237" t="s">
        <v>468</v>
      </c>
      <c r="C420" s="237" t="s">
        <v>298</v>
      </c>
      <c r="D420" s="237" t="s">
        <v>777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777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766</v>
      </c>
      <c r="U434" s="237" t="s">
        <v>273</v>
      </c>
      <c r="V434" s="237" t="s">
        <v>274</v>
      </c>
      <c r="W434" s="237"/>
      <c r="X434" s="237" t="s">
        <v>766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786</v>
      </c>
      <c r="U438" s="237" t="s">
        <v>608</v>
      </c>
      <c r="V438" s="237" t="s">
        <v>519</v>
      </c>
      <c r="W438" s="237"/>
      <c r="X438" s="237" t="s">
        <v>786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766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778</v>
      </c>
      <c r="B450" s="237" t="s">
        <v>289</v>
      </c>
      <c r="C450" s="237" t="s">
        <v>543</v>
      </c>
      <c r="D450" s="237" t="s">
        <v>778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766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833</v>
      </c>
      <c r="I454" s="237" t="s">
        <v>677</v>
      </c>
      <c r="J454" s="237" t="s">
        <v>643</v>
      </c>
      <c r="K454" s="237"/>
      <c r="L454" s="237" t="s">
        <v>833</v>
      </c>
      <c r="M454" s="237" t="s">
        <v>677</v>
      </c>
      <c r="N454" s="237" t="s">
        <v>643</v>
      </c>
      <c r="O454" s="237"/>
      <c r="P454" s="237" t="s">
        <v>833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833</v>
      </c>
      <c r="AO454" s="237" t="s">
        <v>677</v>
      </c>
      <c r="AP454" s="237" t="s">
        <v>643</v>
      </c>
      <c r="AQ454" s="237"/>
      <c r="AR454" s="237" t="s">
        <v>833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833</v>
      </c>
      <c r="I455" s="237" t="s">
        <v>677</v>
      </c>
      <c r="J455" s="237" t="s">
        <v>643</v>
      </c>
      <c r="K455" s="237"/>
      <c r="L455" s="237" t="s">
        <v>833</v>
      </c>
      <c r="M455" s="237" t="s">
        <v>677</v>
      </c>
      <c r="N455" s="237" t="s">
        <v>643</v>
      </c>
      <c r="O455" s="237"/>
      <c r="P455" s="237" t="s">
        <v>833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833</v>
      </c>
      <c r="AO455" s="237" t="s">
        <v>677</v>
      </c>
      <c r="AP455" s="237" t="s">
        <v>643</v>
      </c>
      <c r="AQ455" s="237"/>
      <c r="AR455" s="237" t="s">
        <v>833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786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769</v>
      </c>
      <c r="I459" s="237" t="s">
        <v>770</v>
      </c>
      <c r="J459" s="237" t="s">
        <v>771</v>
      </c>
      <c r="K459" s="237"/>
      <c r="L459" s="237" t="s">
        <v>769</v>
      </c>
      <c r="M459" s="237" t="s">
        <v>770</v>
      </c>
      <c r="N459" s="237" t="s">
        <v>771</v>
      </c>
      <c r="O459" s="237"/>
      <c r="P459" s="237" t="s">
        <v>769</v>
      </c>
      <c r="Q459" s="237" t="s">
        <v>770</v>
      </c>
      <c r="R459" s="237" t="s">
        <v>771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769</v>
      </c>
      <c r="AO459" s="237" t="s">
        <v>770</v>
      </c>
      <c r="AP459" s="237" t="s">
        <v>771</v>
      </c>
      <c r="AQ459" s="237"/>
      <c r="AR459" s="237" t="s">
        <v>769</v>
      </c>
      <c r="AS459" s="237" t="s">
        <v>770</v>
      </c>
      <c r="AT459" s="237" t="s">
        <v>771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786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833</v>
      </c>
      <c r="U462" s="237" t="s">
        <v>677</v>
      </c>
      <c r="V462" s="237" t="s">
        <v>643</v>
      </c>
      <c r="W462" s="237"/>
      <c r="X462" s="237" t="s">
        <v>833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790</v>
      </c>
      <c r="B465" s="237" t="s">
        <v>791</v>
      </c>
      <c r="C465" s="237" t="s">
        <v>363</v>
      </c>
      <c r="D465" s="237" t="s">
        <v>790</v>
      </c>
      <c r="E465" s="237" t="s">
        <v>791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792</v>
      </c>
      <c r="B468" s="237" t="s">
        <v>793</v>
      </c>
      <c r="C468" s="237" t="s">
        <v>794</v>
      </c>
      <c r="D468" s="237" t="s">
        <v>792</v>
      </c>
      <c r="E468" s="237" t="s">
        <v>793</v>
      </c>
      <c r="F468" s="237" t="s">
        <v>794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795</v>
      </c>
      <c r="B469" s="237" t="s">
        <v>796</v>
      </c>
      <c r="C469" s="237" t="s">
        <v>427</v>
      </c>
      <c r="D469" s="237" t="s">
        <v>795</v>
      </c>
      <c r="E469" s="237" t="s">
        <v>796</v>
      </c>
      <c r="F469" s="237" t="s">
        <v>427</v>
      </c>
      <c r="G469" s="237"/>
      <c r="H469" s="237" t="s">
        <v>772</v>
      </c>
      <c r="I469" s="237" t="s">
        <v>773</v>
      </c>
      <c r="J469" s="237" t="s">
        <v>471</v>
      </c>
      <c r="K469" s="237"/>
      <c r="L469" s="237" t="s">
        <v>772</v>
      </c>
      <c r="M469" s="237" t="s">
        <v>773</v>
      </c>
      <c r="N469" s="237" t="s">
        <v>471</v>
      </c>
      <c r="O469" s="237"/>
      <c r="P469" s="237" t="s">
        <v>772</v>
      </c>
      <c r="Q469" s="237" t="s">
        <v>773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772</v>
      </c>
      <c r="AO469" s="237" t="s">
        <v>773</v>
      </c>
      <c r="AP469" s="237" t="s">
        <v>471</v>
      </c>
      <c r="AQ469" s="237"/>
      <c r="AR469" s="237" t="s">
        <v>772</v>
      </c>
      <c r="AS469" s="237" t="s">
        <v>773</v>
      </c>
      <c r="AT469" s="237" t="s">
        <v>471</v>
      </c>
    </row>
    <row r="470" spans="1:46" ht="12.75">
      <c r="A470" s="237" t="s">
        <v>797</v>
      </c>
      <c r="B470" s="237" t="s">
        <v>798</v>
      </c>
      <c r="C470" s="237" t="s">
        <v>635</v>
      </c>
      <c r="D470" s="237" t="s">
        <v>797</v>
      </c>
      <c r="E470" s="237" t="s">
        <v>798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799</v>
      </c>
      <c r="B471" s="237" t="s">
        <v>800</v>
      </c>
      <c r="C471" s="237" t="s">
        <v>801</v>
      </c>
      <c r="D471" s="237" t="s">
        <v>799</v>
      </c>
      <c r="E471" s="237" t="s">
        <v>800</v>
      </c>
      <c r="F471" s="237" t="s">
        <v>801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802</v>
      </c>
      <c r="B472" s="237" t="s">
        <v>803</v>
      </c>
      <c r="C472" s="237" t="s">
        <v>284</v>
      </c>
      <c r="D472" s="237" t="s">
        <v>802</v>
      </c>
      <c r="E472" s="237" t="s">
        <v>803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804</v>
      </c>
      <c r="B473" s="237" t="s">
        <v>805</v>
      </c>
      <c r="C473" s="237" t="s">
        <v>558</v>
      </c>
      <c r="D473" s="237" t="s">
        <v>804</v>
      </c>
      <c r="E473" s="237" t="s">
        <v>805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806</v>
      </c>
      <c r="B474" s="237" t="s">
        <v>807</v>
      </c>
      <c r="C474" s="237" t="s">
        <v>543</v>
      </c>
      <c r="D474" s="237" t="s">
        <v>806</v>
      </c>
      <c r="E474" s="237" t="s">
        <v>807</v>
      </c>
      <c r="F474" s="237" t="s">
        <v>543</v>
      </c>
      <c r="G474" s="237"/>
      <c r="H474" s="237" t="s">
        <v>355</v>
      </c>
      <c r="I474" s="237" t="s">
        <v>356</v>
      </c>
      <c r="J474" s="237" t="s">
        <v>789</v>
      </c>
      <c r="K474" s="237"/>
      <c r="L474" s="237" t="s">
        <v>355</v>
      </c>
      <c r="M474" s="237" t="s">
        <v>356</v>
      </c>
      <c r="N474" s="237" t="s">
        <v>789</v>
      </c>
      <c r="O474" s="237"/>
      <c r="P474" s="237" t="s">
        <v>355</v>
      </c>
      <c r="Q474" s="237" t="s">
        <v>356</v>
      </c>
      <c r="R474" s="237" t="s">
        <v>789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789</v>
      </c>
      <c r="AQ474" s="237"/>
      <c r="AR474" s="237" t="s">
        <v>355</v>
      </c>
      <c r="AS474" s="237" t="s">
        <v>356</v>
      </c>
      <c r="AT474" s="237" t="s">
        <v>789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808</v>
      </c>
      <c r="B476" s="237" t="s">
        <v>809</v>
      </c>
      <c r="C476" s="237" t="s">
        <v>391</v>
      </c>
      <c r="D476" s="237" t="s">
        <v>808</v>
      </c>
      <c r="E476" s="237" t="s">
        <v>809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810</v>
      </c>
      <c r="B478" s="237" t="s">
        <v>811</v>
      </c>
      <c r="C478" s="237" t="s">
        <v>499</v>
      </c>
      <c r="D478" s="237" t="s">
        <v>810</v>
      </c>
      <c r="E478" s="237" t="s">
        <v>811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812</v>
      </c>
      <c r="B479" s="237" t="s">
        <v>813</v>
      </c>
      <c r="C479" s="237" t="s">
        <v>814</v>
      </c>
      <c r="D479" s="237" t="s">
        <v>812</v>
      </c>
      <c r="E479" s="237" t="s">
        <v>813</v>
      </c>
      <c r="F479" s="237" t="s">
        <v>814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778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815</v>
      </c>
      <c r="B480" s="237" t="s">
        <v>816</v>
      </c>
      <c r="C480" s="237" t="s">
        <v>435</v>
      </c>
      <c r="D480" s="237" t="s">
        <v>815</v>
      </c>
      <c r="E480" s="237" t="s">
        <v>816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817</v>
      </c>
      <c r="B481" s="237" t="s">
        <v>818</v>
      </c>
      <c r="C481" s="237" t="s">
        <v>819</v>
      </c>
      <c r="D481" s="237" t="s">
        <v>817</v>
      </c>
      <c r="E481" s="237" t="s">
        <v>818</v>
      </c>
      <c r="F481" s="237" t="s">
        <v>819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833</v>
      </c>
      <c r="B483" s="237" t="s">
        <v>677</v>
      </c>
      <c r="C483" s="237" t="s">
        <v>643</v>
      </c>
      <c r="D483" s="237" t="s">
        <v>833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820</v>
      </c>
      <c r="B485" s="237" t="s">
        <v>821</v>
      </c>
      <c r="C485" s="237" t="s">
        <v>421</v>
      </c>
      <c r="D485" s="237" t="s">
        <v>820</v>
      </c>
      <c r="E485" s="237" t="s">
        <v>821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767</v>
      </c>
      <c r="U495" s="237" t="s">
        <v>281</v>
      </c>
      <c r="V495" s="237" t="s">
        <v>768</v>
      </c>
      <c r="W495" s="237"/>
      <c r="X495" s="237" t="s">
        <v>767</v>
      </c>
      <c r="Y495" s="237" t="s">
        <v>281</v>
      </c>
      <c r="Z495" s="237" t="s">
        <v>768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833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767</v>
      </c>
      <c r="I498" s="237" t="s">
        <v>281</v>
      </c>
      <c r="J498" s="237" t="s">
        <v>768</v>
      </c>
      <c r="K498" s="237"/>
      <c r="L498" s="237" t="s">
        <v>767</v>
      </c>
      <c r="M498" s="237" t="s">
        <v>281</v>
      </c>
      <c r="N498" s="237" t="s">
        <v>768</v>
      </c>
      <c r="O498" s="237"/>
      <c r="P498" s="237" t="s">
        <v>767</v>
      </c>
      <c r="Q498" s="237" t="s">
        <v>281</v>
      </c>
      <c r="R498" s="237" t="s">
        <v>768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833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767</v>
      </c>
      <c r="AS498" s="237" t="s">
        <v>281</v>
      </c>
      <c r="AT498" s="237" t="s">
        <v>768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833</v>
      </c>
      <c r="AK499" s="237" t="s">
        <v>677</v>
      </c>
      <c r="AL499" s="237" t="s">
        <v>643</v>
      </c>
      <c r="AM499" s="237"/>
      <c r="AN499" s="237" t="s">
        <v>767</v>
      </c>
      <c r="AO499" s="237" t="s">
        <v>281</v>
      </c>
      <c r="AP499" s="237" t="s">
        <v>768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788</v>
      </c>
      <c r="U502" s="237" t="s">
        <v>624</v>
      </c>
      <c r="V502" s="237" t="s">
        <v>519</v>
      </c>
      <c r="W502" s="237"/>
      <c r="X502" s="237" t="s">
        <v>788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788</v>
      </c>
      <c r="U503" s="237" t="s">
        <v>624</v>
      </c>
      <c r="V503" s="237" t="s">
        <v>519</v>
      </c>
      <c r="W503" s="237"/>
      <c r="X503" s="237" t="s">
        <v>788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787</v>
      </c>
      <c r="U504" s="237" t="s">
        <v>276</v>
      </c>
      <c r="V504" s="237" t="s">
        <v>629</v>
      </c>
      <c r="W504" s="237"/>
      <c r="X504" s="237" t="s">
        <v>787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787</v>
      </c>
      <c r="U505" s="237" t="s">
        <v>276</v>
      </c>
      <c r="V505" s="237" t="s">
        <v>629</v>
      </c>
      <c r="W505" s="237"/>
      <c r="X505" s="237" t="s">
        <v>787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769</v>
      </c>
      <c r="AK505" s="237" t="s">
        <v>770</v>
      </c>
      <c r="AL505" s="237" t="s">
        <v>771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790</v>
      </c>
      <c r="AC507" s="237" t="s">
        <v>791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779</v>
      </c>
      <c r="B509" s="237" t="s">
        <v>518</v>
      </c>
      <c r="C509" s="237" t="s">
        <v>519</v>
      </c>
      <c r="D509" s="237" t="s">
        <v>779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792</v>
      </c>
      <c r="AC511" s="237" t="s">
        <v>793</v>
      </c>
      <c r="AD511" s="237" t="s">
        <v>794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795</v>
      </c>
      <c r="AC512" s="237" t="s">
        <v>796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797</v>
      </c>
      <c r="AC513" s="237" t="s">
        <v>798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780</v>
      </c>
      <c r="B514" s="237" t="s">
        <v>781</v>
      </c>
      <c r="C514" s="237" t="s">
        <v>314</v>
      </c>
      <c r="D514" s="237" t="s">
        <v>780</v>
      </c>
      <c r="E514" s="237" t="s">
        <v>781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799</v>
      </c>
      <c r="AC514" s="237" t="s">
        <v>800</v>
      </c>
      <c r="AD514" s="237" t="s">
        <v>801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802</v>
      </c>
      <c r="AC515" s="237" t="s">
        <v>803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804</v>
      </c>
      <c r="AC516" s="237" t="s">
        <v>805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806</v>
      </c>
      <c r="AC517" s="237" t="s">
        <v>807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808</v>
      </c>
      <c r="AC519" s="237" t="s">
        <v>809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822</v>
      </c>
      <c r="B520" s="237" t="s">
        <v>823</v>
      </c>
      <c r="C520" s="237" t="s">
        <v>363</v>
      </c>
      <c r="D520" s="237" t="s">
        <v>822</v>
      </c>
      <c r="E520" s="237" t="s">
        <v>823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810</v>
      </c>
      <c r="AC521" s="237" t="s">
        <v>811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812</v>
      </c>
      <c r="AC522" s="237" t="s">
        <v>813</v>
      </c>
      <c r="AD522" s="237" t="s">
        <v>814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815</v>
      </c>
      <c r="AC523" s="237" t="s">
        <v>816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817</v>
      </c>
      <c r="AC524" s="237" t="s">
        <v>818</v>
      </c>
      <c r="AD524" s="237" t="s">
        <v>819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772</v>
      </c>
      <c r="AK526" s="237" t="s">
        <v>773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833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833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824</v>
      </c>
      <c r="B530" s="237" t="s">
        <v>466</v>
      </c>
      <c r="C530" s="237" t="s">
        <v>825</v>
      </c>
      <c r="D530" s="237" t="s">
        <v>824</v>
      </c>
      <c r="E530" s="237" t="s">
        <v>466</v>
      </c>
      <c r="F530" s="237" t="s">
        <v>825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820</v>
      </c>
      <c r="AC531" s="237" t="s">
        <v>821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782</v>
      </c>
      <c r="B533" s="237" t="s">
        <v>783</v>
      </c>
      <c r="C533" s="237" t="s">
        <v>360</v>
      </c>
      <c r="D533" s="237" t="s">
        <v>782</v>
      </c>
      <c r="E533" s="237" t="s">
        <v>783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789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784</v>
      </c>
      <c r="B541" s="237" t="s">
        <v>574</v>
      </c>
      <c r="C541" s="237" t="s">
        <v>314</v>
      </c>
      <c r="D541" s="237" t="s">
        <v>784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826</v>
      </c>
      <c r="B550" s="237" t="s">
        <v>827</v>
      </c>
      <c r="C550" s="237" t="s">
        <v>292</v>
      </c>
      <c r="D550" s="237" t="s">
        <v>826</v>
      </c>
      <c r="E550" s="237" t="s">
        <v>827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785</v>
      </c>
      <c r="B551" s="237" t="s">
        <v>442</v>
      </c>
      <c r="C551" s="237" t="s">
        <v>363</v>
      </c>
      <c r="D551" s="237" t="s">
        <v>785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767</v>
      </c>
      <c r="B552" s="237" t="s">
        <v>281</v>
      </c>
      <c r="C552" s="237" t="s">
        <v>768</v>
      </c>
      <c r="D552" s="237" t="s">
        <v>767</v>
      </c>
      <c r="E552" s="237" t="s">
        <v>281</v>
      </c>
      <c r="F552" s="237" t="s">
        <v>768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767</v>
      </c>
      <c r="B553" s="237" t="s">
        <v>281</v>
      </c>
      <c r="C553" s="237" t="s">
        <v>768</v>
      </c>
      <c r="D553" s="237" t="s">
        <v>767</v>
      </c>
      <c r="E553" s="237" t="s">
        <v>281</v>
      </c>
      <c r="F553" s="237" t="s">
        <v>768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828</v>
      </c>
      <c r="B555" s="237" t="s">
        <v>829</v>
      </c>
      <c r="C555" s="237" t="s">
        <v>308</v>
      </c>
      <c r="D555" s="237" t="s">
        <v>828</v>
      </c>
      <c r="E555" s="237" t="s">
        <v>829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830</v>
      </c>
      <c r="B562" s="237" t="s">
        <v>831</v>
      </c>
      <c r="C562" s="237" t="s">
        <v>832</v>
      </c>
      <c r="D562" s="237" t="s">
        <v>830</v>
      </c>
      <c r="E562" s="237" t="s">
        <v>831</v>
      </c>
      <c r="F562" s="237" t="s">
        <v>832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779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780</v>
      </c>
      <c r="AC574" s="237" t="s">
        <v>781</v>
      </c>
      <c r="AD574" s="237" t="s">
        <v>314</v>
      </c>
      <c r="AE574" s="237"/>
      <c r="AF574" s="237"/>
      <c r="AG574" s="237"/>
      <c r="AH574" s="237"/>
      <c r="AI574" s="237"/>
      <c r="AJ574" s="237" t="s">
        <v>767</v>
      </c>
      <c r="AK574" s="237" t="s">
        <v>281</v>
      </c>
      <c r="AL574" s="237" t="s">
        <v>768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767</v>
      </c>
      <c r="AK575" s="237" t="s">
        <v>281</v>
      </c>
      <c r="AL575" s="237" t="s">
        <v>768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822</v>
      </c>
      <c r="AC584" s="237" t="s">
        <v>823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788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788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787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787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824</v>
      </c>
      <c r="AC603" s="237" t="s">
        <v>466</v>
      </c>
      <c r="AD603" s="237" t="s">
        <v>825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782</v>
      </c>
      <c r="AC606" s="237" t="s">
        <v>783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784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826</v>
      </c>
      <c r="AC627" s="237" t="s">
        <v>827</v>
      </c>
      <c r="AD627" s="237" t="s">
        <v>292</v>
      </c>
    </row>
    <row r="628" spans="28:30" ht="12.75">
      <c r="AB628" s="237" t="s">
        <v>785</v>
      </c>
      <c r="AC628" s="237" t="s">
        <v>442</v>
      </c>
      <c r="AD628" s="237" t="s">
        <v>363</v>
      </c>
    </row>
    <row r="629" spans="28:30" ht="12.75">
      <c r="AB629" s="237" t="s">
        <v>767</v>
      </c>
      <c r="AC629" s="237" t="s">
        <v>281</v>
      </c>
      <c r="AD629" s="237" t="s">
        <v>768</v>
      </c>
    </row>
    <row r="630" spans="28:30" ht="12.75">
      <c r="AB630" s="237" t="s">
        <v>767</v>
      </c>
      <c r="AC630" s="237" t="s">
        <v>281</v>
      </c>
      <c r="AD630" s="237" t="s">
        <v>768</v>
      </c>
    </row>
    <row r="631" spans="28:30" ht="11.25">
      <c r="AB631" s="89" t="s">
        <v>767</v>
      </c>
      <c r="AC631" s="89" t="s">
        <v>281</v>
      </c>
      <c r="AD631" s="89" t="s">
        <v>768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828</v>
      </c>
      <c r="AC636" s="237" t="s">
        <v>829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788</v>
      </c>
      <c r="AC643" s="89" t="s">
        <v>624</v>
      </c>
      <c r="AD643" s="89" t="s">
        <v>519</v>
      </c>
    </row>
    <row r="644" spans="28:30" ht="11.25">
      <c r="AB644" s="89" t="s">
        <v>788</v>
      </c>
      <c r="AC644" s="89" t="s">
        <v>624</v>
      </c>
      <c r="AD644" s="89" t="s">
        <v>519</v>
      </c>
    </row>
    <row r="645" spans="28:30" ht="11.25">
      <c r="AB645" s="89" t="s">
        <v>787</v>
      </c>
      <c r="AC645" s="89" t="s">
        <v>276</v>
      </c>
      <c r="AD645" s="89" t="s">
        <v>629</v>
      </c>
    </row>
    <row r="646" spans="28:30" ht="11.25">
      <c r="AB646" s="89" t="s">
        <v>787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830</v>
      </c>
      <c r="AC650" s="237" t="s">
        <v>831</v>
      </c>
      <c r="AD650" s="237" t="s">
        <v>832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779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780</v>
      </c>
      <c r="B30" s="81" t="s">
        <v>781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822</v>
      </c>
      <c r="B36" s="81" t="s">
        <v>823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824</v>
      </c>
      <c r="B46" s="81" t="s">
        <v>466</v>
      </c>
      <c r="C46" s="81" t="s">
        <v>825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782</v>
      </c>
      <c r="B49" s="81" t="s">
        <v>783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784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2016-01-19T06:25:37Z</cp:lastPrinted>
  <dcterms:created xsi:type="dcterms:W3CDTF">2009-01-25T23:42:29Z</dcterms:created>
  <dcterms:modified xsi:type="dcterms:W3CDTF">2016-03-18T09:41:35Z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