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передача'!$G$66:$J$66</definedName>
    <definedName name="EE_TOTAL_DISBALANCE">'46 - передача'!$F$66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передача'!$G$116:$J$116</definedName>
    <definedName name="POWER_TOTAL_DISBALANCE">'46 - передача'!$F$116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передача'!$C$120</definedName>
    <definedName name="ROW_MARKER_2">'46 - передача'!$C$138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<sst xmlns="http://schemas.openxmlformats.org/spreadsheetml/2006/main" count="7343" uniqueCount="837">
  <si>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</si>
  <si>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</si>
  <si>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</si>
  <si>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</si>
  <si>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</si>
  <si>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</si>
  <si>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</si>
  <si>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</si>
  <si>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</si>
  <si>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</si>
  <si>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</si>
  <si>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</si>
  <si>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</si>
  <si>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</si>
  <si>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</si>
  <si>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</si>
  <si>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</si>
  <si>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</si>
  <si>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</si>
  <si>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</si>
  <si>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</si>
  <si>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</si>
  <si>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</si>
  <si>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</si>
  <si>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</si>
  <si>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</si>
  <si>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</si>
  <si>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</si>
  <si>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</si>
  <si>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</si>
  <si>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</si>
  <si>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</si>
  <si>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</si>
  <si>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</si>
  <si>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</si>
  <si>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</si>
  <si>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</si>
  <si>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</si>
  <si>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</si>
  <si>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</si>
  <si>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</si>
  <si>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</si>
  <si>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</si>
  <si>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</si>
  <si>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</si>
  <si>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</si>
  <si>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</si>
  <si>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</si>
  <si>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</si>
  <si>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</si>
  <si>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</si>
  <si>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</si>
  <si>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</si>
  <si>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</si>
  <si>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</si>
  <si>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</si>
  <si>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</si>
  <si>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</si>
  <si>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</si>
  <si>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</si>
  <si>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</si>
  <si>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</si>
  <si>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</si>
  <si>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</si>
  <si>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</si>
  <si>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</si>
  <si>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</si>
  <si>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</si>
  <si>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</si>
  <si>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</si>
  <si>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</si>
  <si>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</si>
  <si>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</si>
  <si>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</si>
  <si>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</si>
  <si>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</si>
  <si>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</si>
  <si>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</si>
  <si>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</si>
  <si>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</si>
  <si>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</si>
  <si>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</si>
  <si>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</si>
  <si>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</si>
  <si>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</si>
  <si>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</si>
  <si>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</si>
  <si>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</si>
  <si>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</si>
  <si>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</si>
  <si>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</si>
  <si>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</si>
  <si>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</si>
  <si>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</si>
  <si>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</si>
  <si>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</si>
  <si>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</si>
  <si>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</si>
  <si>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</si>
  <si>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</si>
  <si>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</si>
  <si>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</si>
  <si>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</si>
  <si>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</si>
  <si>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</si>
  <si>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</si>
  <si>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</si>
  <si>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</si>
  <si>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</si>
  <si>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</si>
  <si>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</si>
  <si>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</si>
  <si>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</si>
  <si>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</si>
  <si>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</si>
  <si>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</si>
  <si>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</si>
  <si>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</si>
  <si>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</si>
  <si>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</si>
  <si>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</si>
  <si>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</si>
  <si>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</si>
  <si>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</si>
  <si>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</si>
  <si>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</si>
  <si>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</si>
  <si>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</si>
  <si>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</si>
  <si>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</si>
  <si>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</si>
  <si>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</si>
  <si>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</si>
  <si>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</si>
  <si>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</si>
  <si>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</si>
  <si>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</si>
  <si>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</si>
  <si>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</si>
  <si>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</si>
  <si>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</si>
  <si>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</si>
  <si>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</si>
  <si>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</si>
  <si>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</si>
  <si>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</si>
  <si>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</si>
  <si>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</si>
  <si>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</si>
  <si>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</si>
  <si>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</si>
  <si>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</si>
  <si>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</si>
  <si>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</si>
  <si>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</si>
  <si>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</si>
  <si>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</si>
  <si>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</si>
  <si>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</si>
  <si>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</si>
  <si>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</si>
  <si>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</si>
  <si>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</si>
  <si>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</si>
  <si>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</si>
  <si>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</si>
  <si>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</si>
  <si>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</si>
  <si>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</si>
  <si>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</si>
  <si>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</si>
  <si>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</si>
  <si>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</si>
  <si>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</si>
  <si>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</si>
  <si>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</si>
  <si>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</si>
  <si>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</si>
  <si>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</si>
  <si>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</si>
  <si>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</si>
  <si>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</si>
  <si>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</si>
  <si>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</si>
  <si>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</si>
  <si>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</si>
  <si>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</si>
  <si>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</si>
  <si>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</si>
  <si>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</si>
  <si>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</si>
  <si>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</si>
  <si>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</si>
  <si>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</si>
  <si>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</si>
  <si>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</si>
  <si>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</si>
  <si>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</si>
  <si>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</si>
  <si>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</si>
  <si>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</si>
  <si>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</si>
  <si>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</si>
  <si>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</si>
  <si>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</si>
  <si>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</si>
  <si>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</si>
  <si>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</si>
  <si>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</si>
  <si>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</si>
  <si>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</si>
  <si>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</si>
  <si>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</si>
  <si>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</si>
  <si>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</si>
  <si>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</si>
  <si>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</si>
  <si>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</si>
  <si>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</si>
  <si>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</si>
  <si>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</si>
  <si>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</si>
  <si>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</si>
  <si>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</si>
  <si>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</si>
  <si>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</si>
  <si>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</si>
  <si>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</si>
  <si>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</si>
  <si>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</si>
  <si>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</si>
  <si>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</si>
  <si>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</si>
  <si>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</si>
  <si>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</si>
  <si>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</si>
  <si>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</si>
  <si>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</si>
  <si>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</si>
  <si>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</si>
  <si>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</si>
  <si>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</si>
  <si>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</si>
  <si>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</si>
  <si>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</si>
  <si>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</si>
  <si>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</si>
  <si>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</si>
  <si>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</si>
  <si>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</si>
  <si>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</si>
  <si>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</si>
  <si>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</si>
  <si>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</si>
  <si>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</si>
  <si>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</si>
  <si>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</si>
  <si>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</si>
  <si>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</si>
  <si>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</si>
  <si>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</si>
  <si>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</si>
  <si>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</si>
  <si>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</si>
  <si>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</si>
  <si>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</si>
  <si>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</si>
  <si>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</si>
  <si>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</si>
  <si>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</si>
  <si>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</si>
  <si>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</si>
  <si>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</si>
  <si>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</si>
  <si>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</si>
  <si>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</si>
  <si>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</si>
  <si>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</si>
  <si>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</si>
  <si>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</si>
  <si>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</si>
  <si>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</si>
  <si>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</si>
  <si>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</si>
  <si>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</si>
  <si>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</si>
  <si>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</si>
  <si>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</si>
  <si>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</si>
  <si>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</si>
  <si>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</si>
  <si>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</si>
  <si>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</si>
  <si>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</si>
  <si>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</si>
  <si>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</si>
  <si>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</si>
  <si>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</si>
  <si>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</si>
  <si>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</si>
  <si>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</si>
  <si>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</si>
  <si>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</si>
  <si>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</si>
  <si>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</si>
  <si>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</si>
  <si>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</si>
  <si>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</si>
  <si>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</si>
  <si>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</si>
  <si>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</si>
  <si>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</si>
  <si>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</si>
  <si>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</si>
  <si>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</si>
  <si>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</si>
  <si>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</si>
  <si>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</si>
  <si>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</si>
  <si>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</si>
  <si>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</si>
  <si>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</si>
  <si>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</si>
  <si>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</si>
  <si>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</si>
  <si>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</si>
  <si>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</si>
  <si>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</si>
  <si>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</si>
  <si>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</si>
  <si>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</si>
  <si>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</si>
  <si>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</si>
  <si>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</si>
  <si>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</si>
  <si>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</si>
  <si>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</si>
  <si>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</si>
  <si>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</si>
  <si>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</si>
  <si>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</si>
  <si>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</si>
  <si>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</si>
  <si>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</si>
  <si>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</si>
  <si>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</si>
  <si>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</si>
  <si>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</si>
  <si>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</si>
  <si>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</si>
  <si>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</si>
  <si>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</si>
  <si>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</si>
  <si>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</si>
  <si>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</si>
  <si>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</si>
  <si>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</si>
  <si>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</si>
  <si>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</si>
  <si>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</si>
  <si>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</si>
  <si>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</si>
  <si>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</si>
  <si>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</si>
  <si>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</si>
  <si>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</si>
  <si>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</si>
  <si>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</si>
  <si>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</si>
  <si>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</si>
  <si>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</si>
  <si>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</si>
  <si>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</si>
  <si>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</si>
  <si>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</si>
  <si>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</si>
  <si>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</si>
  <si>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</si>
  <si>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</si>
  <si>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</si>
  <si>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</si>
  <si>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</si>
  <si>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</si>
  <si>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</si>
  <si>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</si>
  <si>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</si>
  <si>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</si>
  <si>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</si>
  <si>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</si>
  <si>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</si>
  <si>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</si>
  <si>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</si>
  <si>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</si>
  <si>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</si>
  <si>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</si>
  <si>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</si>
  <si>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</si>
  <si>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</si>
  <si>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</si>
  <si>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</si>
  <si>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</si>
  <si>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</si>
  <si>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</si>
  <si>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</si>
  <si>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</si>
  <si>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</si>
  <si>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</si>
  <si>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</si>
  <si>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</si>
  <si>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</si>
  <si>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</si>
  <si>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</si>
  <si>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</si>
  <si>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</si>
  <si>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</si>
  <si>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</si>
  <si>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</si>
  <si>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</si>
  <si>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</si>
  <si>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</si>
  <si>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</si>
  <si>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</si>
  <si>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</si>
  <si>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</si>
  <si>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</si>
  <si>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</si>
  <si>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</si>
  <si>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</si>
  <si>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</si>
  <si>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</si>
  <si>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</si>
  <si>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</si>
  <si>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</si>
  <si>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</si>
  <si>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</si>
  <si>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</si>
  <si>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</si>
  <si>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</si>
  <si>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</si>
  <si>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</si>
  <si>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</si>
  <si>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</si>
  <si>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</si>
  <si>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</si>
  <si>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</si>
  <si>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</si>
  <si>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</si>
  <si>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</si>
  <si>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</si>
  <si>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</si>
  <si>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</si>
  <si>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</si>
  <si>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</si>
  <si>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</si>
  <si>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</si>
  <si>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</si>
  <si>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</si>
  <si>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</si>
  <si>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</si>
  <si>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</si>
  <si>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</si>
  <si>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</si>
  <si>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</si>
  <si>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</si>
  <si>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</si>
  <si>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</si>
  <si>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</si>
  <si>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</si>
  <si>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</si>
  <si>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</si>
  <si>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</si>
  <si>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</si>
  <si>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</si>
  <si>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</si>
  <si>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</si>
  <si>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</si>
  <si>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</si>
  <si>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</si>
  <si>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</si>
  <si>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</si>
  <si>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</si>
  <si>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</si>
  <si>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</si>
  <si>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</si>
  <si>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</si>
  <si>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</si>
  <si>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</si>
  <si>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</si>
  <si>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</si>
  <si>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</si>
  <si>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</si>
  <si>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</si>
  <si>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</si>
  <si>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</si>
  <si>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</si>
  <si>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</si>
  <si>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</si>
  <si>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</si>
  <si>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</si>
  <si>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</si>
  <si>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</si>
  <si>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</si>
  <si>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</si>
  <si>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</si>
  <si>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</si>
  <si>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</si>
  <si>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</si>
  <si>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</si>
  <si>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</si>
  <si>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</si>
  <si>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</si>
  <si>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</si>
  <si>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</si>
  <si>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</si>
  <si>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</si>
  <si>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</si>
  <si>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</si>
  <si>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</si>
  <si>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</si>
  <si>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</si>
  <si>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</si>
  <si>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</si>
  <si>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</si>
  <si>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</si>
  <si>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</si>
  <si>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</si>
  <si>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</si>
  <si>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</si>
  <si>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</si>
  <si>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</si>
  <si>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</si>
  <si>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</si>
  <si>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</si>
  <si>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</si>
  <si>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</si>
  <si>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</si>
  <si>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</si>
  <si>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</si>
  <si>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</si>
  <si>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</si>
  <si>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</si>
  <si>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</si>
  <si>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</si>
  <si>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</si>
  <si>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</si>
  <si>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</si>
  <si>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</si>
  <si>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</si>
  <si>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</si>
  <si>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</si>
  <si>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</si>
  <si>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</si>
  <si>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</si>
  <si>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</si>
  <si>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</si>
  <si>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</si>
  <si>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</si>
  <si>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</si>
  <si>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</si>
  <si>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</si>
  <si>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</si>
  <si>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</si>
  <si>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</si>
  <si>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</si>
  <si>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</si>
  <si>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</si>
  <si>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</si>
  <si>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</si>
  <si>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</si>
  <si>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</si>
  <si>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</si>
  <si>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</si>
  <si>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</si>
  <si>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</si>
  <si>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</si>
  <si>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</si>
  <si>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</si>
  <si>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</si>
  <si>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</si>
  <si>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</si>
  <si>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</si>
  <si>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</si>
  <si>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</si>
  <si>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</si>
  <si>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</si>
  <si>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</si>
  <si>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</si>
  <si>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</si>
  <si>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</si>
  <si>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</si>
  <si>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</si>
  <si>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</si>
  <si>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</si>
  <si>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</si>
  <si>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</si>
  <si>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</si>
  <si>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</si>
  <si>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</si>
  <si>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</si>
  <si>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</si>
  <si>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</si>
  <si>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</si>
  <si>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</si>
  <si>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</si>
  <si>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</si>
  <si>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</si>
  <si>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</si>
  <si>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</si>
  <si>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</si>
  <si>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</si>
  <si>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</si>
  <si>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</si>
  <si>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</si>
  <si>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</si>
  <si>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</si>
  <si>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</si>
  <si>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</si>
  <si>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</si>
  <si>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</si>
  <si>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</si>
  <si>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</si>
  <si>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</si>
  <si>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</si>
  <si>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</si>
  <si>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</si>
  <si>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</si>
  <si>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</si>
  <si>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</si>
  <si>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</si>
  <si>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</si>
  <si>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</si>
  <si>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</si>
  <si>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</si>
  <si>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</si>
  <si>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</si>
  <si>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</si>
  <si>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</si>
  <si>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</si>
  <si>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</si>
  <si>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</si>
  <si>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</si>
  <si>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</si>
  <si>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</si>
  <si>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</si>
  <si>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</si>
  <si>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</si>
  <si>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</si>
  <si>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</si>
  <si>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</si>
  <si>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</si>
  <si>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</si>
  <si>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</si>
  <si>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</si>
  <si>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</si>
  <si>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</si>
  <si>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</si>
  <si>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</si>
  <si>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</si>
  <si>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</si>
  <si>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</si>
  <si>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</si>
  <si>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</si>
  <si>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</si>
  <si>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</si>
  <si>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</si>
  <si>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</si>
  <si>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</si>
  <si>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</si>
  <si>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</si>
  <si>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</si>
  <si>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</si>
  <si>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</si>
  <si>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</si>
  <si>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</si>
  <si>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</si>
  <si>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</si>
  <si>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</si>
  <si>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</si>
  <si>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</si>
  <si>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</si>
  <si>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</si>
  <si>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</si>
  <si>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</si>
  <si>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</si>
  <si>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</si>
  <si>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</si>
  <si>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</si>
  <si>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</si>
  <si>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</si>
  <si>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</si>
  <si>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</si>
  <si>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</si>
  <si>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</si>
  <si>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</si>
  <si>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</si>
  <si>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</si>
  <si>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</si>
  <si>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</si>
  <si>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</si>
  <si>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</si>
  <si>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</si>
  <si>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</si>
  <si>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</si>
  <si>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</si>
  <si>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</si>
  <si>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</si>
  <si>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</si>
  <si>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</si>
  <si>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</si>
  <si>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</si>
  <si>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</si>
  <si>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</si>
  <si>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</si>
  <si>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</si>
  <si>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</si>
  <si>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</si>
  <si>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</si>
  <si>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</si>
  <si>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</si>
  <si>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</si>
  <si>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</si>
  <si>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</si>
  <si>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</si>
  <si>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</si>
  <si>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</si>
  <si>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</si>
  <si>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</si>
  <si>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</si>
  <si>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</si>
  <si>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</si>
  <si>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</si>
  <si>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</si>
  <si>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</si>
  <si>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</si>
  <si>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</si>
  <si>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</si>
  <si>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</si>
  <si>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</si>
  <si>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</si>
  <si>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</si>
  <si>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</si>
  <si>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</si>
  <si>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</si>
  <si>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</si>
  <si>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</si>
  <si>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</si>
  <si>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</si>
  <si>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</si>
  <si>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</si>
  <si>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</si>
  <si>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</si>
  <si>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</si>
  <si>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</si>
  <si>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</si>
  <si>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</si>
  <si>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</si>
  <si>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</si>
  <si>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</si>
  <si>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</si>
  <si>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</si>
  <si>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</si>
  <si>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</si>
  <si>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</si>
  <si>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</si>
  <si>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</si>
  <si>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</si>
  <si>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</si>
  <si>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</si>
  <si>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</si>
  <si>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</si>
  <si>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</si>
  <si>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</si>
  <si>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</si>
  <si>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</si>
  <si>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</si>
  <si>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</si>
  <si>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</si>
  <si>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</si>
  <si>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</si>
  <si>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</si>
  <si>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</si>
  <si>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</si>
  <si>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</si>
  <si>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</si>
  <si>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</si>
  <si>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</si>
  <si>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</si>
  <si>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</si>
  <si>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</si>
  <si>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</si>
  <si>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</si>
  <si>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</si>
  <si>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</si>
  <si>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</si>
  <si>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</si>
  <si>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</si>
  <si>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</si>
  <si>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</si>
  <si>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</si>
  <si>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</si>
  <si>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</si>
  <si>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</si>
  <si>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</si>
  <si>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</si>
  <si>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</si>
  <si>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</si>
  <si>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</si>
  <si>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</si>
  <si>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</si>
  <si>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</si>
  <si>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</si>
  <si>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</si>
  <si>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</si>
  <si>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</si>
  <si>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</si>
  <si>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</si>
  <si>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</si>
  <si>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</si>
  <si>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</si>
  <si>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</si>
  <si>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</si>
  <si>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</si>
  <si>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</si>
  <si>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</si>
  <si>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</si>
  <si>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</si>
  <si>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</si>
  <si>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</si>
  <si>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</si>
  <si>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</si>
  <si>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</si>
  <si>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</si>
  <si>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</si>
  <si>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</si>
  <si>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3.1.2</t>
  </si>
  <si>
    <t>1.1.2</t>
  </si>
  <si>
    <t>Рябкова Татьяна Петровна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</si>
</sst>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259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260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261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 t="s">
        <v>262</v>
      </c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 t="s">
        <v>263</v>
      </c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 t="s">
        <v>264</v>
      </c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64" t="str">
        <f>version</f>
        <v>Версия 2.0</v>
      </c>
      <c r="H3" s="265"/>
      <c r="M3" s="50" t="s">
        <v>127</v>
      </c>
      <c r="N3" s="1">
        <f>N2-1</f>
        <v>2015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13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491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55" t="s">
        <v>832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745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746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836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763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19" sqref="E19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6"/>
  <sheetViews>
    <sheetView showGridLines="0" tabSelected="1" zoomScale="80" zoomScaleNormal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F164" sqref="F164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Ноябрь 2016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13242.726</v>
      </c>
      <c r="G18" s="217">
        <f>SUM(G19,G20,G26,G30)</f>
        <v>12245.008</v>
      </c>
      <c r="H18" s="217">
        <f>SUM(H19,H20,H26,H30)</f>
        <v>0</v>
      </c>
      <c r="I18" s="217">
        <f>SUM(I19,I20,I26,I30)</f>
        <v>997.7180000000001</v>
      </c>
      <c r="J18" s="218">
        <f>SUM(J19,J20,J26,J30)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11715.942000000001</v>
      </c>
      <c r="G20" s="219">
        <f>SUM(G21:G25)</f>
        <v>10718.224</v>
      </c>
      <c r="H20" s="219">
        <f>SUM(H21:H25)</f>
        <v>0</v>
      </c>
      <c r="I20" s="219">
        <f>SUM(I21:I25)</f>
        <v>997.7180000000001</v>
      </c>
      <c r="J20" s="222">
        <f>SUM(J21:J25)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11552.544</v>
      </c>
      <c r="G22" s="220">
        <v>10718.224</v>
      </c>
      <c r="H22" s="220"/>
      <c r="I22" s="220">
        <v>834.32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570</v>
      </c>
      <c r="F23" s="219">
        <f>SUM(G23:J23)</f>
        <v>92.04</v>
      </c>
      <c r="G23" s="220"/>
      <c r="H23" s="220"/>
      <c r="I23" s="220">
        <v>92.04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546</v>
      </c>
      <c r="F24" s="219">
        <f>SUM(G24:J24)</f>
        <v>71.358</v>
      </c>
      <c r="G24" s="220"/>
      <c r="H24" s="220"/>
      <c r="I24" s="220">
        <v>71.358</v>
      </c>
      <c r="J24" s="221"/>
      <c r="K24" s="149"/>
    </row>
    <row r="25" spans="1:11" s="172" customFormat="1" ht="15" customHeight="1">
      <c r="A25" s="147"/>
      <c r="B25" s="129"/>
      <c r="C25" s="148"/>
      <c r="D25" s="156"/>
      <c r="E25" s="146" t="s">
        <v>196</v>
      </c>
      <c r="F25" s="152"/>
      <c r="G25" s="152"/>
      <c r="H25" s="152"/>
      <c r="I25" s="152"/>
      <c r="J25" s="157"/>
      <c r="K25" s="149"/>
    </row>
    <row r="26" spans="1:11" ht="24" customHeight="1">
      <c r="A26" s="127"/>
      <c r="B26" s="128"/>
      <c r="C26" s="103"/>
      <c r="D26" s="111" t="s">
        <v>168</v>
      </c>
      <c r="E26" s="94" t="s">
        <v>146</v>
      </c>
      <c r="F26" s="219">
        <f>SUM(G26:J26)</f>
        <v>1526.784</v>
      </c>
      <c r="G26" s="219">
        <f>SUM(G27:G29)</f>
        <v>1526.784</v>
      </c>
      <c r="H26" s="219">
        <f>SUM(H27:H29)</f>
        <v>0</v>
      </c>
      <c r="I26" s="219">
        <f>SUM(I27:I29)</f>
        <v>0</v>
      </c>
      <c r="J26" s="222">
        <f>SUM(J27:J29)</f>
        <v>0</v>
      </c>
      <c r="K26" s="104"/>
    </row>
    <row r="27" spans="1:11" s="172" customFormat="1" ht="15" customHeight="1" hidden="1">
      <c r="A27" s="147"/>
      <c r="B27" s="129"/>
      <c r="C27" s="148"/>
      <c r="D27" s="154" t="s">
        <v>190</v>
      </c>
      <c r="E27" s="150"/>
      <c r="F27" s="150"/>
      <c r="G27" s="150"/>
      <c r="H27" s="150"/>
      <c r="I27" s="150"/>
      <c r="J27" s="155"/>
      <c r="K27" s="149"/>
    </row>
    <row r="28" spans="1:11" s="172" customFormat="1" ht="15" customHeight="1">
      <c r="A28" s="147"/>
      <c r="B28" s="129"/>
      <c r="C28" s="234" t="s">
        <v>752</v>
      </c>
      <c r="D28" s="111" t="s">
        <v>755</v>
      </c>
      <c r="E28" s="153" t="s">
        <v>756</v>
      </c>
      <c r="F28" s="219">
        <f>SUM(G28:J28)</f>
        <v>1526.784</v>
      </c>
      <c r="G28" s="220">
        <v>1526.784</v>
      </c>
      <c r="H28" s="220"/>
      <c r="I28" s="220"/>
      <c r="J28" s="221"/>
      <c r="K28" s="149"/>
    </row>
    <row r="29" spans="1:11" s="172" customFormat="1" ht="15" customHeight="1">
      <c r="A29" s="147"/>
      <c r="B29" s="129"/>
      <c r="C29" s="148"/>
      <c r="D29" s="156"/>
      <c r="E29" s="146" t="s">
        <v>195</v>
      </c>
      <c r="F29" s="152"/>
      <c r="G29" s="152"/>
      <c r="H29" s="152"/>
      <c r="I29" s="152"/>
      <c r="J29" s="157"/>
      <c r="K29" s="149"/>
    </row>
    <row r="30" spans="1:11" ht="24" customHeight="1">
      <c r="A30" s="127"/>
      <c r="B30" s="128"/>
      <c r="C30" s="103"/>
      <c r="D30" s="111" t="s">
        <v>249</v>
      </c>
      <c r="E30" s="94" t="s">
        <v>250</v>
      </c>
      <c r="F30" s="219">
        <f>SUM(G30:J30)</f>
        <v>0</v>
      </c>
      <c r="G30" s="220"/>
      <c r="H30" s="220"/>
      <c r="I30" s="220"/>
      <c r="J30" s="221"/>
      <c r="K30" s="104"/>
    </row>
    <row r="31" spans="1:11" ht="30" customHeight="1">
      <c r="A31" s="127"/>
      <c r="B31" s="128"/>
      <c r="C31" s="103"/>
      <c r="D31" s="111" t="s">
        <v>137</v>
      </c>
      <c r="E31" s="95" t="s">
        <v>147</v>
      </c>
      <c r="F31" s="219">
        <f>SUM(H31:J31)</f>
        <v>6519.613999999999</v>
      </c>
      <c r="G31" s="132"/>
      <c r="H31" s="223">
        <f>H32</f>
        <v>0</v>
      </c>
      <c r="I31" s="223">
        <f>I32+I33</f>
        <v>4834.846</v>
      </c>
      <c r="J31" s="222">
        <f>J32+J33+J34</f>
        <v>1684.767999999999</v>
      </c>
      <c r="K31" s="104"/>
    </row>
    <row r="32" spans="1:11" ht="24" customHeight="1">
      <c r="A32" s="127"/>
      <c r="B32" s="128"/>
      <c r="C32" s="103"/>
      <c r="D32" s="111" t="s">
        <v>169</v>
      </c>
      <c r="E32" s="94" t="s">
        <v>0</v>
      </c>
      <c r="F32" s="219">
        <f>SUM(H32:J32)</f>
        <v>4834.846</v>
      </c>
      <c r="G32" s="132"/>
      <c r="H32" s="220"/>
      <c r="I32" s="220">
        <v>4834.846</v>
      </c>
      <c r="J32" s="221"/>
      <c r="K32" s="104"/>
    </row>
    <row r="33" spans="1:11" ht="24" customHeight="1">
      <c r="A33" s="127"/>
      <c r="B33" s="128"/>
      <c r="C33" s="103"/>
      <c r="D33" s="111" t="s">
        <v>170</v>
      </c>
      <c r="E33" s="94" t="s">
        <v>164</v>
      </c>
      <c r="F33" s="219">
        <f>SUM(I33:J33)</f>
        <v>0</v>
      </c>
      <c r="G33" s="132"/>
      <c r="H33" s="132"/>
      <c r="I33" s="220"/>
      <c r="J33" s="221"/>
      <c r="K33" s="104"/>
    </row>
    <row r="34" spans="1:11" ht="24" customHeight="1">
      <c r="A34" s="127"/>
      <c r="B34" s="128"/>
      <c r="C34" s="103"/>
      <c r="D34" s="111" t="s">
        <v>171</v>
      </c>
      <c r="E34" s="94" t="s">
        <v>165</v>
      </c>
      <c r="F34" s="219">
        <f>SUM(J34)</f>
        <v>1684.767999999999</v>
      </c>
      <c r="G34" s="133"/>
      <c r="H34" s="133"/>
      <c r="I34" s="133"/>
      <c r="J34" s="224">
        <v>1684.767999999999</v>
      </c>
      <c r="K34" s="104"/>
    </row>
    <row r="35" spans="1:11" ht="9" customHeight="1">
      <c r="A35" s="127"/>
      <c r="B35" s="128"/>
      <c r="C35" s="103"/>
      <c r="D35" s="202"/>
      <c r="E35" s="203"/>
      <c r="F35" s="204"/>
      <c r="G35" s="205"/>
      <c r="H35" s="205"/>
      <c r="I35" s="205"/>
      <c r="J35" s="208"/>
      <c r="K35" s="104"/>
    </row>
    <row r="36" spans="1:11" ht="30" customHeight="1">
      <c r="A36" s="127"/>
      <c r="B36" s="128"/>
      <c r="C36" s="103"/>
      <c r="D36" s="111" t="s">
        <v>172</v>
      </c>
      <c r="E36" s="95" t="s">
        <v>148</v>
      </c>
      <c r="F36" s="219">
        <f>SUM(G36:J36)</f>
        <v>13187.732</v>
      </c>
      <c r="G36" s="223">
        <f>SUM(G37,G42,G48,G51,G54)</f>
        <v>7385.386</v>
      </c>
      <c r="H36" s="223">
        <f>SUM(H37,H42,H48,H51,H54)</f>
        <v>0</v>
      </c>
      <c r="I36" s="223">
        <f>SUM(I37,I42,I48,I51,I54)</f>
        <v>4117.578</v>
      </c>
      <c r="J36" s="222">
        <f>SUM(J37,J42,J48,J51,J54)</f>
        <v>1684.768</v>
      </c>
      <c r="K36" s="104"/>
    </row>
    <row r="37" spans="1:11" ht="24" customHeight="1">
      <c r="A37" s="127"/>
      <c r="B37" s="128"/>
      <c r="C37" s="103"/>
      <c r="D37" s="111" t="s">
        <v>173</v>
      </c>
      <c r="E37" s="94" t="s">
        <v>238</v>
      </c>
      <c r="F37" s="219">
        <f>SUM(G37:J37)</f>
        <v>7868.725</v>
      </c>
      <c r="G37" s="219">
        <f>SUM(G38:G41)</f>
        <v>2911.744</v>
      </c>
      <c r="H37" s="219">
        <f>SUM(H38:H41)</f>
        <v>0</v>
      </c>
      <c r="I37" s="219">
        <f>SUM(I38:I41)</f>
        <v>3272.213</v>
      </c>
      <c r="J37" s="222">
        <f>SUM(J38:J41)</f>
        <v>1684.768</v>
      </c>
      <c r="K37" s="104"/>
    </row>
    <row r="38" spans="1:11" s="172" customFormat="1" ht="15" customHeight="1" hidden="1">
      <c r="A38" s="147"/>
      <c r="B38" s="129"/>
      <c r="C38" s="148"/>
      <c r="D38" s="154" t="s">
        <v>191</v>
      </c>
      <c r="E38" s="150"/>
      <c r="F38" s="150"/>
      <c r="G38" s="150"/>
      <c r="H38" s="150"/>
      <c r="I38" s="150"/>
      <c r="J38" s="155"/>
      <c r="K38" s="149"/>
    </row>
    <row r="39" spans="1:11" s="172" customFormat="1" ht="15" customHeight="1">
      <c r="A39" s="147"/>
      <c r="B39" s="129"/>
      <c r="C39" s="234" t="s">
        <v>752</v>
      </c>
      <c r="D39" s="111" t="s">
        <v>757</v>
      </c>
      <c r="E39" s="153" t="s">
        <v>342</v>
      </c>
      <c r="F39" s="219">
        <f>SUM(G39:J39)</f>
        <v>7625.243</v>
      </c>
      <c r="G39" s="220">
        <v>2911.744</v>
      </c>
      <c r="H39" s="220"/>
      <c r="I39" s="220">
        <v>3028.731</v>
      </c>
      <c r="J39" s="221">
        <v>1684.768</v>
      </c>
      <c r="K39" s="149"/>
    </row>
    <row r="40" spans="1:11" s="172" customFormat="1" ht="15" customHeight="1">
      <c r="A40" s="147"/>
      <c r="B40" s="129"/>
      <c r="C40" s="234" t="s">
        <v>752</v>
      </c>
      <c r="D40" s="111" t="s">
        <v>834</v>
      </c>
      <c r="E40" s="153" t="s">
        <v>345</v>
      </c>
      <c r="F40" s="219">
        <f>SUM(G40:J40)</f>
        <v>243.482</v>
      </c>
      <c r="G40" s="220"/>
      <c r="H40" s="220"/>
      <c r="I40" s="220">
        <v>243.482</v>
      </c>
      <c r="J40" s="221"/>
      <c r="K40" s="149"/>
    </row>
    <row r="41" spans="1:11" s="172" customFormat="1" ht="15" customHeight="1">
      <c r="A41" s="147"/>
      <c r="B41" s="129"/>
      <c r="C41" s="148"/>
      <c r="D41" s="156"/>
      <c r="E41" s="146" t="s">
        <v>197</v>
      </c>
      <c r="F41" s="152"/>
      <c r="G41" s="152"/>
      <c r="H41" s="152"/>
      <c r="I41" s="152"/>
      <c r="J41" s="157"/>
      <c r="K41" s="149"/>
    </row>
    <row r="42" spans="1:11" ht="24" customHeight="1">
      <c r="A42" s="127"/>
      <c r="B42" s="128"/>
      <c r="C42" s="103"/>
      <c r="D42" s="111" t="s">
        <v>174</v>
      </c>
      <c r="E42" s="94" t="s">
        <v>149</v>
      </c>
      <c r="F42" s="219">
        <f>SUM(G42:J42)</f>
        <v>5319.007</v>
      </c>
      <c r="G42" s="219">
        <f>SUM(G43:G47)</f>
        <v>4473.642</v>
      </c>
      <c r="H42" s="219">
        <f>SUM(H43:H47)</f>
        <v>0</v>
      </c>
      <c r="I42" s="219">
        <f>SUM(I43:I47)</f>
        <v>845.365</v>
      </c>
      <c r="J42" s="222">
        <f>SUM(J43:J47)</f>
        <v>0</v>
      </c>
      <c r="K42" s="104"/>
    </row>
    <row r="43" spans="1:11" s="172" customFormat="1" ht="15" customHeight="1" hidden="1">
      <c r="A43" s="147"/>
      <c r="B43" s="129"/>
      <c r="C43" s="148"/>
      <c r="D43" s="154" t="s">
        <v>192</v>
      </c>
      <c r="E43" s="150"/>
      <c r="F43" s="150"/>
      <c r="G43" s="150"/>
      <c r="H43" s="150"/>
      <c r="I43" s="150"/>
      <c r="J43" s="155"/>
      <c r="K43" s="149"/>
    </row>
    <row r="44" spans="1:11" s="172" customFormat="1" ht="15" customHeight="1">
      <c r="A44" s="147"/>
      <c r="B44" s="129"/>
      <c r="C44" s="234" t="s">
        <v>752</v>
      </c>
      <c r="D44" s="111" t="s">
        <v>758</v>
      </c>
      <c r="E44" s="153" t="s">
        <v>765</v>
      </c>
      <c r="F44" s="219">
        <f>SUM(G44:J44)</f>
        <v>4738.052</v>
      </c>
      <c r="G44" s="220">
        <v>4473.642</v>
      </c>
      <c r="H44" s="220"/>
      <c r="I44" s="220">
        <v>264.41</v>
      </c>
      <c r="J44" s="221"/>
      <c r="K44" s="149"/>
    </row>
    <row r="45" spans="1:11" s="172" customFormat="1" ht="15" customHeight="1">
      <c r="A45" s="147"/>
      <c r="B45" s="129"/>
      <c r="C45" s="234" t="s">
        <v>752</v>
      </c>
      <c r="D45" s="111" t="s">
        <v>759</v>
      </c>
      <c r="E45" s="153" t="s">
        <v>489</v>
      </c>
      <c r="F45" s="219">
        <f>SUM(G45:J45)</f>
        <v>63.126</v>
      </c>
      <c r="G45" s="220"/>
      <c r="H45" s="220"/>
      <c r="I45" s="220">
        <v>63.126</v>
      </c>
      <c r="J45" s="221"/>
      <c r="K45" s="149"/>
    </row>
    <row r="46" spans="1:11" s="172" customFormat="1" ht="15" customHeight="1">
      <c r="A46" s="147"/>
      <c r="B46" s="129"/>
      <c r="C46" s="234" t="s">
        <v>752</v>
      </c>
      <c r="D46" s="111" t="s">
        <v>833</v>
      </c>
      <c r="E46" s="153" t="s">
        <v>778</v>
      </c>
      <c r="F46" s="219">
        <f>SUM(G46:J46)</f>
        <v>517.829</v>
      </c>
      <c r="G46" s="220"/>
      <c r="H46" s="220"/>
      <c r="I46" s="220">
        <v>517.829</v>
      </c>
      <c r="J46" s="221"/>
      <c r="K46" s="149"/>
    </row>
    <row r="47" spans="1:11" s="172" customFormat="1" ht="15" customHeight="1">
      <c r="A47" s="147"/>
      <c r="B47" s="129"/>
      <c r="C47" s="148"/>
      <c r="D47" s="156"/>
      <c r="E47" s="146" t="s">
        <v>196</v>
      </c>
      <c r="F47" s="152"/>
      <c r="G47" s="152"/>
      <c r="H47" s="152"/>
      <c r="I47" s="152"/>
      <c r="J47" s="157"/>
      <c r="K47" s="149"/>
    </row>
    <row r="48" spans="1:11" ht="24" customHeight="1">
      <c r="A48" s="127"/>
      <c r="B48" s="128"/>
      <c r="C48" s="103"/>
      <c r="D48" s="111" t="s">
        <v>175</v>
      </c>
      <c r="E48" s="94" t="s">
        <v>150</v>
      </c>
      <c r="F48" s="219">
        <f>SUM(G48:J48)</f>
        <v>0</v>
      </c>
      <c r="G48" s="219">
        <f>SUM(G49:G50)</f>
        <v>0</v>
      </c>
      <c r="H48" s="219">
        <f>SUM(H49:H50)</f>
        <v>0</v>
      </c>
      <c r="I48" s="219">
        <f>SUM(I49:I50)</f>
        <v>0</v>
      </c>
      <c r="J48" s="222">
        <f>SUM(J49:J50)</f>
        <v>0</v>
      </c>
      <c r="K48" s="104"/>
    </row>
    <row r="49" spans="1:11" s="172" customFormat="1" ht="15" customHeight="1" hidden="1">
      <c r="A49" s="147"/>
      <c r="B49" s="129"/>
      <c r="C49" s="148"/>
      <c r="D49" s="154" t="s">
        <v>193</v>
      </c>
      <c r="E49" s="150"/>
      <c r="F49" s="150"/>
      <c r="G49" s="150"/>
      <c r="H49" s="150"/>
      <c r="I49" s="150"/>
      <c r="J49" s="155"/>
      <c r="K49" s="149"/>
    </row>
    <row r="50" spans="1:11" s="172" customFormat="1" ht="15" customHeight="1">
      <c r="A50" s="147"/>
      <c r="B50" s="129"/>
      <c r="C50" s="148"/>
      <c r="D50" s="156"/>
      <c r="E50" s="146" t="s">
        <v>195</v>
      </c>
      <c r="F50" s="152"/>
      <c r="G50" s="152"/>
      <c r="H50" s="152"/>
      <c r="I50" s="152"/>
      <c r="J50" s="157"/>
      <c r="K50" s="149"/>
    </row>
    <row r="51" spans="3:11" ht="24" customHeight="1">
      <c r="C51" s="148"/>
      <c r="D51" s="111" t="s">
        <v>176</v>
      </c>
      <c r="E51" s="175" t="s">
        <v>207</v>
      </c>
      <c r="F51" s="223">
        <f>SUM(G51:J51)</f>
        <v>0</v>
      </c>
      <c r="G51" s="223">
        <f>SUM(G52:G53)</f>
        <v>0</v>
      </c>
      <c r="H51" s="223">
        <f>SUM(H52:H53)</f>
        <v>0</v>
      </c>
      <c r="I51" s="223">
        <f>SUM(I52:I53)</f>
        <v>0</v>
      </c>
      <c r="J51" s="222">
        <f>SUM(J52:J53)</f>
        <v>0</v>
      </c>
      <c r="K51" s="149"/>
    </row>
    <row r="52" spans="1:11" s="172" customFormat="1" ht="15" customHeight="1" hidden="1">
      <c r="A52" s="147"/>
      <c r="B52" s="129"/>
      <c r="C52" s="148"/>
      <c r="D52" s="154" t="s">
        <v>241</v>
      </c>
      <c r="E52" s="150"/>
      <c r="F52" s="150"/>
      <c r="G52" s="150"/>
      <c r="H52" s="150"/>
      <c r="I52" s="150"/>
      <c r="J52" s="155"/>
      <c r="K52" s="149"/>
    </row>
    <row r="53" spans="3:11" ht="15" customHeight="1">
      <c r="C53" s="148"/>
      <c r="D53" s="183"/>
      <c r="E53" s="146" t="s">
        <v>210</v>
      </c>
      <c r="F53" s="184"/>
      <c r="G53" s="184"/>
      <c r="H53" s="184"/>
      <c r="I53" s="184"/>
      <c r="J53" s="185"/>
      <c r="K53" s="149"/>
    </row>
    <row r="54" spans="1:11" ht="24" customHeight="1">
      <c r="A54" s="127"/>
      <c r="B54" s="128"/>
      <c r="C54" s="103"/>
      <c r="D54" s="111" t="s">
        <v>246</v>
      </c>
      <c r="E54" s="94" t="s">
        <v>248</v>
      </c>
      <c r="F54" s="219">
        <f>SUM(G54:J54)</f>
        <v>0</v>
      </c>
      <c r="G54" s="219">
        <f>SUM(G55:G56)</f>
        <v>0</v>
      </c>
      <c r="H54" s="219">
        <f>SUM(H55:H56)</f>
        <v>0</v>
      </c>
      <c r="I54" s="219">
        <f>SUM(I55:I56)</f>
        <v>0</v>
      </c>
      <c r="J54" s="222">
        <f>SUM(J55:J56)</f>
        <v>0</v>
      </c>
      <c r="K54" s="104"/>
    </row>
    <row r="55" spans="1:11" s="172" customFormat="1" ht="15" customHeight="1" hidden="1">
      <c r="A55" s="147"/>
      <c r="B55" s="129"/>
      <c r="C55" s="148"/>
      <c r="D55" s="154" t="s">
        <v>247</v>
      </c>
      <c r="E55" s="150"/>
      <c r="F55" s="150"/>
      <c r="G55" s="150"/>
      <c r="H55" s="150"/>
      <c r="I55" s="150"/>
      <c r="J55" s="155"/>
      <c r="K55" s="149"/>
    </row>
    <row r="56" spans="1:11" s="172" customFormat="1" ht="15" customHeight="1">
      <c r="A56" s="147"/>
      <c r="B56" s="129"/>
      <c r="C56" s="148"/>
      <c r="D56" s="156"/>
      <c r="E56" s="146" t="s">
        <v>196</v>
      </c>
      <c r="F56" s="152"/>
      <c r="G56" s="152"/>
      <c r="H56" s="152"/>
      <c r="I56" s="152"/>
      <c r="J56" s="157"/>
      <c r="K56" s="149"/>
    </row>
    <row r="57" spans="1:11" ht="30" customHeight="1">
      <c r="A57" s="127"/>
      <c r="B57" s="128"/>
      <c r="C57" s="103"/>
      <c r="D57" s="111" t="s">
        <v>177</v>
      </c>
      <c r="E57" s="95" t="s">
        <v>152</v>
      </c>
      <c r="F57" s="219">
        <f>SUM(G57:I57)</f>
        <v>6519.613999999999</v>
      </c>
      <c r="G57" s="223">
        <f>SUM(G32:J32)</f>
        <v>4834.846</v>
      </c>
      <c r="H57" s="223">
        <f>SUM(G33:J33)</f>
        <v>0</v>
      </c>
      <c r="I57" s="223">
        <f>SUM(G34:J34)</f>
        <v>1684.767999999999</v>
      </c>
      <c r="J57" s="136"/>
      <c r="K57" s="104"/>
    </row>
    <row r="58" spans="1:11" ht="30" customHeight="1">
      <c r="A58" s="127"/>
      <c r="B58" s="128"/>
      <c r="C58" s="103"/>
      <c r="D58" s="111" t="s">
        <v>178</v>
      </c>
      <c r="E58" s="95" t="s">
        <v>151</v>
      </c>
      <c r="F58" s="219">
        <f>SUM(G58:J58)</f>
        <v>0</v>
      </c>
      <c r="G58" s="220"/>
      <c r="H58" s="220"/>
      <c r="I58" s="220"/>
      <c r="J58" s="221"/>
      <c r="K58" s="104"/>
    </row>
    <row r="59" spans="1:11" ht="9" customHeight="1">
      <c r="A59" s="127"/>
      <c r="B59" s="128"/>
      <c r="C59" s="103"/>
      <c r="D59" s="202"/>
      <c r="E59" s="203"/>
      <c r="F59" s="204"/>
      <c r="G59" s="205"/>
      <c r="H59" s="205"/>
      <c r="I59" s="205"/>
      <c r="J59" s="208"/>
      <c r="K59" s="104"/>
    </row>
    <row r="60" spans="1:11" ht="30" customHeight="1">
      <c r="A60" s="127"/>
      <c r="B60" s="128"/>
      <c r="C60" s="103"/>
      <c r="D60" s="111" t="s">
        <v>179</v>
      </c>
      <c r="E60" s="95" t="s">
        <v>153</v>
      </c>
      <c r="F60" s="219">
        <f aca="true" t="shared" si="0" ref="F60:F66">SUM(G60:J60)</f>
        <v>54.994</v>
      </c>
      <c r="G60" s="223">
        <f>SUM(G61:G62)</f>
        <v>24.776</v>
      </c>
      <c r="H60" s="223">
        <f>SUM(H61:H62)</f>
        <v>0</v>
      </c>
      <c r="I60" s="223">
        <f>SUM(I61:I62)</f>
        <v>30.218</v>
      </c>
      <c r="J60" s="222">
        <f>SUM(J61:J62)</f>
        <v>0</v>
      </c>
      <c r="K60" s="104"/>
    </row>
    <row r="61" spans="1:11" ht="24" customHeight="1">
      <c r="A61" s="127"/>
      <c r="B61" s="128"/>
      <c r="C61" s="103"/>
      <c r="D61" s="111" t="s">
        <v>182</v>
      </c>
      <c r="E61" s="94" t="s">
        <v>154</v>
      </c>
      <c r="F61" s="219">
        <f t="shared" si="0"/>
        <v>0</v>
      </c>
      <c r="G61" s="220"/>
      <c r="H61" s="220"/>
      <c r="I61" s="220"/>
      <c r="J61" s="221"/>
      <c r="K61" s="104"/>
    </row>
    <row r="62" spans="1:11" ht="24" customHeight="1">
      <c r="A62" s="127"/>
      <c r="B62" s="128"/>
      <c r="C62" s="103"/>
      <c r="D62" s="111" t="s">
        <v>240</v>
      </c>
      <c r="E62" s="96" t="s">
        <v>155</v>
      </c>
      <c r="F62" s="219">
        <f t="shared" si="0"/>
        <v>54.994</v>
      </c>
      <c r="G62" s="220">
        <v>24.776</v>
      </c>
      <c r="H62" s="220"/>
      <c r="I62" s="220">
        <v>30.218</v>
      </c>
      <c r="J62" s="221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180</v>
      </c>
      <c r="E64" s="95" t="s">
        <v>156</v>
      </c>
      <c r="F64" s="219">
        <f t="shared" si="0"/>
        <v>0</v>
      </c>
      <c r="G64" s="220"/>
      <c r="H64" s="220"/>
      <c r="I64" s="220"/>
      <c r="J64" s="221"/>
      <c r="K64" s="104"/>
    </row>
    <row r="65" spans="1:11" ht="30" customHeight="1">
      <c r="A65" s="127"/>
      <c r="B65" s="128"/>
      <c r="C65" s="103"/>
      <c r="D65" s="111" t="s">
        <v>181</v>
      </c>
      <c r="E65" s="95" t="s">
        <v>157</v>
      </c>
      <c r="F65" s="219">
        <f t="shared" si="0"/>
        <v>0</v>
      </c>
      <c r="G65" s="220"/>
      <c r="H65" s="220"/>
      <c r="I65" s="220"/>
      <c r="J65" s="221"/>
      <c r="K65" s="104"/>
    </row>
    <row r="66" spans="1:11" ht="30" customHeight="1" thickBot="1">
      <c r="A66" s="127"/>
      <c r="B66" s="128"/>
      <c r="C66" s="103"/>
      <c r="D66" s="139" t="s">
        <v>183</v>
      </c>
      <c r="E66" s="137" t="s">
        <v>2</v>
      </c>
      <c r="F66" s="225">
        <f t="shared" si="0"/>
        <v>-1.2221335055073723E-12</v>
      </c>
      <c r="G66" s="226">
        <f>G18-G36-G57-G58-G60+G64-G65</f>
        <v>-1.5987211554602254E-13</v>
      </c>
      <c r="H66" s="226">
        <f>H18+H31-H36-H57-H58-H60+H64-H65</f>
        <v>0</v>
      </c>
      <c r="I66" s="226">
        <f>I18+I31-I36-I57-I58-I60+I64-I65</f>
        <v>7.460698725481052E-14</v>
      </c>
      <c r="J66" s="227">
        <f>J18+J31-J36-J58-J60+J64-J65</f>
        <v>-1.1368683772161603E-12</v>
      </c>
      <c r="K66" s="104"/>
    </row>
    <row r="67" spans="1:11" ht="18" customHeight="1" thickBot="1">
      <c r="A67" s="127"/>
      <c r="B67" s="128"/>
      <c r="C67" s="103"/>
      <c r="D67" s="275" t="s">
        <v>158</v>
      </c>
      <c r="E67" s="276"/>
      <c r="F67" s="276"/>
      <c r="G67" s="276"/>
      <c r="H67" s="276"/>
      <c r="I67" s="276"/>
      <c r="J67" s="277"/>
      <c r="K67" s="104"/>
    </row>
    <row r="68" spans="1:11" ht="30" customHeight="1">
      <c r="A68" s="127"/>
      <c r="B68" s="128"/>
      <c r="C68" s="103"/>
      <c r="D68" s="134" t="s">
        <v>138</v>
      </c>
      <c r="E68" s="138" t="s">
        <v>143</v>
      </c>
      <c r="F68" s="216">
        <f>SUM(G68:J68)</f>
        <v>28.53100392156863</v>
      </c>
      <c r="G68" s="217">
        <f>SUM(G69,G70,G76,G80)</f>
        <v>26.57469411764706</v>
      </c>
      <c r="H68" s="217">
        <f>SUM(H69,H70,H76,H80)</f>
        <v>0</v>
      </c>
      <c r="I68" s="217">
        <f>SUM(I69,I70,I76,I80)</f>
        <v>1.9563098039215687</v>
      </c>
      <c r="J68" s="218">
        <f>SUM(J69,J70,J76,J80)</f>
        <v>0</v>
      </c>
      <c r="K68" s="104"/>
    </row>
    <row r="69" spans="1:11" ht="24" customHeight="1">
      <c r="A69" s="127"/>
      <c r="B69" s="128"/>
      <c r="C69" s="103"/>
      <c r="D69" s="111" t="s">
        <v>166</v>
      </c>
      <c r="E69" s="94" t="s">
        <v>159</v>
      </c>
      <c r="F69" s="219">
        <f>SUM(G69:J69)</f>
        <v>0</v>
      </c>
      <c r="G69" s="220"/>
      <c r="H69" s="220"/>
      <c r="I69" s="220"/>
      <c r="J69" s="221"/>
      <c r="K69" s="104"/>
    </row>
    <row r="70" spans="1:11" ht="24" customHeight="1">
      <c r="A70" s="127"/>
      <c r="B70" s="128"/>
      <c r="C70" s="103"/>
      <c r="D70" s="111" t="s">
        <v>167</v>
      </c>
      <c r="E70" s="94" t="s">
        <v>145</v>
      </c>
      <c r="F70" s="219">
        <f>SUM(G70:J70)</f>
        <v>25.53730980392157</v>
      </c>
      <c r="G70" s="219">
        <f>SUM(G71:G75)</f>
        <v>23.581</v>
      </c>
      <c r="H70" s="219">
        <f>SUM(H71:H75)</f>
        <v>0</v>
      </c>
      <c r="I70" s="219">
        <f>SUM(I71:I75)</f>
        <v>1.9563098039215687</v>
      </c>
      <c r="J70" s="222">
        <f>SUM(J71:J75)</f>
        <v>0</v>
      </c>
      <c r="K70" s="104"/>
    </row>
    <row r="71" spans="1:11" s="172" customFormat="1" ht="15" customHeight="1" hidden="1">
      <c r="A71" s="147"/>
      <c r="B71" s="129"/>
      <c r="C71" s="148"/>
      <c r="D71" s="154" t="s">
        <v>189</v>
      </c>
      <c r="E71" s="150"/>
      <c r="F71" s="150"/>
      <c r="G71" s="150"/>
      <c r="H71" s="150"/>
      <c r="I71" s="150"/>
      <c r="J71" s="155"/>
      <c r="K71" s="149"/>
    </row>
    <row r="72" spans="1:11" s="172" customFormat="1" ht="15" customHeight="1">
      <c r="A72" s="147"/>
      <c r="B72" s="129"/>
      <c r="C72" s="235" t="s">
        <v>752</v>
      </c>
      <c r="D72" s="111" t="s">
        <v>753</v>
      </c>
      <c r="E72" s="236" t="str">
        <f>IF('46 - передача'!$E$22="","",'46 - передача'!$E$22)</f>
        <v>ОАО "Тюменьэнерго"</v>
      </c>
      <c r="F72" s="219">
        <f>SUM(G72:J72)</f>
        <v>25.216921568627452</v>
      </c>
      <c r="G72" s="220">
        <v>23.581</v>
      </c>
      <c r="H72" s="220"/>
      <c r="I72" s="220">
        <v>1.635921568627451</v>
      </c>
      <c r="J72" s="220"/>
      <c r="K72" s="149"/>
    </row>
    <row r="73" spans="1:11" s="172" customFormat="1" ht="15" customHeight="1">
      <c r="A73" s="147"/>
      <c r="B73" s="129"/>
      <c r="C73" s="235" t="s">
        <v>752</v>
      </c>
      <c r="D73" s="111" t="s">
        <v>754</v>
      </c>
      <c r="E73" s="236" t="str">
        <f>IF('46 - передача'!$E$23="","",'46 - передача'!$E$23)</f>
        <v>ООО "Транзит-Электро-Тюмень"</v>
      </c>
      <c r="F73" s="219">
        <f>SUM(G73:J73)</f>
        <v>0.18047058823529413</v>
      </c>
      <c r="G73" s="220"/>
      <c r="H73" s="220"/>
      <c r="I73" s="220">
        <v>0.18047058823529413</v>
      </c>
      <c r="J73" s="221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762</v>
      </c>
      <c r="E74" s="236" t="str">
        <f>IF('46 - передача'!$E$24="","",'46 - передача'!$E$24)</f>
        <v>ООО "Ремэнергостройсервис"</v>
      </c>
      <c r="F74" s="219">
        <f>SUM(G74:J74)</f>
        <v>0.13991764705882354</v>
      </c>
      <c r="G74" s="220"/>
      <c r="H74" s="220"/>
      <c r="I74" s="220">
        <v>0.13991764705882354</v>
      </c>
      <c r="J74" s="221"/>
      <c r="K74" s="149"/>
    </row>
    <row r="75" spans="1:11" s="172" customFormat="1" ht="15" customHeight="1">
      <c r="A75" s="147"/>
      <c r="B75" s="129"/>
      <c r="C75" s="148"/>
      <c r="D75" s="156"/>
      <c r="E75" s="206" t="s">
        <v>196</v>
      </c>
      <c r="F75" s="152"/>
      <c r="G75" s="152"/>
      <c r="H75" s="152"/>
      <c r="I75" s="152"/>
      <c r="J75" s="157"/>
      <c r="K75" s="149"/>
    </row>
    <row r="76" spans="1:11" ht="24" customHeight="1">
      <c r="A76" s="127"/>
      <c r="B76" s="128"/>
      <c r="C76" s="103"/>
      <c r="D76" s="111" t="s">
        <v>168</v>
      </c>
      <c r="E76" s="94" t="s">
        <v>146</v>
      </c>
      <c r="F76" s="219">
        <f>SUM(G76:J76)</f>
        <v>2.993694117647059</v>
      </c>
      <c r="G76" s="219">
        <f>SUM(G77:G79)</f>
        <v>2.993694117647059</v>
      </c>
      <c r="H76" s="219">
        <f>SUM(H77:H79)</f>
        <v>0</v>
      </c>
      <c r="I76" s="219">
        <f>SUM(I77:I79)</f>
        <v>0</v>
      </c>
      <c r="J76" s="222">
        <f>SUM(J77:J79)</f>
        <v>0</v>
      </c>
      <c r="K76" s="104"/>
    </row>
    <row r="77" spans="1:11" s="172" customFormat="1" ht="15" customHeight="1" hidden="1">
      <c r="A77" s="147"/>
      <c r="B77" s="129"/>
      <c r="C77" s="148"/>
      <c r="D77" s="154" t="s">
        <v>190</v>
      </c>
      <c r="E77" s="150"/>
      <c r="F77" s="150"/>
      <c r="G77" s="150"/>
      <c r="H77" s="150"/>
      <c r="I77" s="150"/>
      <c r="J77" s="155"/>
      <c r="K77" s="149"/>
    </row>
    <row r="78" spans="1:11" s="172" customFormat="1" ht="15" customHeight="1">
      <c r="A78" s="147"/>
      <c r="B78" s="129"/>
      <c r="C78" s="235" t="s">
        <v>752</v>
      </c>
      <c r="D78" s="111" t="s">
        <v>755</v>
      </c>
      <c r="E78" s="236" t="str">
        <f>IF('46 - передача'!$E$28="","",'46 - передача'!$E$28)</f>
        <v>ОАО "Фортум" - ТЭЦ 1</v>
      </c>
      <c r="F78" s="219">
        <f>SUM(G78:J78)</f>
        <v>2.993694117647059</v>
      </c>
      <c r="G78" s="220">
        <v>2.993694117647059</v>
      </c>
      <c r="H78" s="220"/>
      <c r="I78" s="220"/>
      <c r="J78" s="220"/>
      <c r="K78" s="149"/>
    </row>
    <row r="79" spans="1:11" s="172" customFormat="1" ht="15" customHeight="1">
      <c r="A79" s="147"/>
      <c r="B79" s="129"/>
      <c r="C79" s="148"/>
      <c r="D79" s="156"/>
      <c r="E79" s="206" t="s">
        <v>195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249</v>
      </c>
      <c r="E80" s="94" t="s">
        <v>250</v>
      </c>
      <c r="F80" s="219">
        <f>SUM(G80:J80)</f>
        <v>0</v>
      </c>
      <c r="G80" s="220"/>
      <c r="H80" s="220"/>
      <c r="I80" s="220"/>
      <c r="J80" s="221"/>
      <c r="K80" s="104"/>
    </row>
    <row r="81" spans="1:11" ht="30" customHeight="1">
      <c r="A81" s="127"/>
      <c r="B81" s="128"/>
      <c r="C81" s="103"/>
      <c r="D81" s="111" t="s">
        <v>137</v>
      </c>
      <c r="E81" s="95" t="s">
        <v>147</v>
      </c>
      <c r="F81" s="219">
        <f>SUM(H81:J81)</f>
        <v>17.913305882352944</v>
      </c>
      <c r="G81" s="145"/>
      <c r="H81" s="223">
        <f>H82</f>
        <v>0</v>
      </c>
      <c r="I81" s="223">
        <f>I82+I83</f>
        <v>12.044964705882354</v>
      </c>
      <c r="J81" s="222">
        <f>J82+J83+J84</f>
        <v>5.868341176470588</v>
      </c>
      <c r="K81" s="104"/>
    </row>
    <row r="82" spans="1:11" ht="24" customHeight="1">
      <c r="A82" s="127"/>
      <c r="B82" s="128"/>
      <c r="C82" s="103"/>
      <c r="D82" s="111" t="s">
        <v>169</v>
      </c>
      <c r="E82" s="94" t="s">
        <v>0</v>
      </c>
      <c r="F82" s="219">
        <f>SUM(H82:J82)</f>
        <v>12.044964705882354</v>
      </c>
      <c r="G82" s="145"/>
      <c r="H82" s="220"/>
      <c r="I82" s="220">
        <v>12.044964705882354</v>
      </c>
      <c r="J82" s="221"/>
      <c r="K82" s="104"/>
    </row>
    <row r="83" spans="1:11" ht="24" customHeight="1">
      <c r="A83" s="127"/>
      <c r="B83" s="128"/>
      <c r="C83" s="103"/>
      <c r="D83" s="111" t="s">
        <v>170</v>
      </c>
      <c r="E83" s="94" t="s">
        <v>164</v>
      </c>
      <c r="F83" s="219">
        <f>SUM(I83:J83)</f>
        <v>0</v>
      </c>
      <c r="G83" s="145"/>
      <c r="H83" s="145"/>
      <c r="I83" s="220"/>
      <c r="J83" s="221"/>
      <c r="K83" s="104"/>
    </row>
    <row r="84" spans="1:11" ht="24" customHeight="1">
      <c r="A84" s="127"/>
      <c r="B84" s="128"/>
      <c r="C84" s="103"/>
      <c r="D84" s="111" t="s">
        <v>171</v>
      </c>
      <c r="E84" s="94" t="s">
        <v>165</v>
      </c>
      <c r="F84" s="219">
        <f>SUM(J84)</f>
        <v>5.868341176470588</v>
      </c>
      <c r="G84" s="145"/>
      <c r="H84" s="145"/>
      <c r="I84" s="145"/>
      <c r="J84" s="221">
        <v>5.868341176470588</v>
      </c>
      <c r="K84" s="104"/>
    </row>
    <row r="85" spans="1:11" ht="9" customHeight="1">
      <c r="A85" s="127"/>
      <c r="B85" s="128"/>
      <c r="C85" s="103"/>
      <c r="D85" s="202"/>
      <c r="E85" s="203"/>
      <c r="F85" s="204"/>
      <c r="G85" s="205"/>
      <c r="H85" s="205"/>
      <c r="I85" s="205"/>
      <c r="J85" s="208"/>
      <c r="K85" s="104"/>
    </row>
    <row r="86" spans="1:11" ht="30" customHeight="1">
      <c r="A86" s="127"/>
      <c r="B86" s="128"/>
      <c r="C86" s="103"/>
      <c r="D86" s="111" t="s">
        <v>172</v>
      </c>
      <c r="E86" s="95" t="s">
        <v>148</v>
      </c>
      <c r="F86" s="219">
        <f>SUM(G86:J86)</f>
        <v>28.423168039215685</v>
      </c>
      <c r="G86" s="223">
        <f>SUM(G87,G92,G98,G101,G104)</f>
        <v>14.481149019607843</v>
      </c>
      <c r="H86" s="223">
        <f>SUM(H87,H92,H98,H101,H104)</f>
        <v>0</v>
      </c>
      <c r="I86" s="223">
        <f>SUM(I87,I92,I98,I101,I104)</f>
        <v>8.073682352941177</v>
      </c>
      <c r="J86" s="222">
        <f>SUM(J87,J92,J98,J101,J104)</f>
        <v>5.868336666666667</v>
      </c>
      <c r="K86" s="104"/>
    </row>
    <row r="87" spans="1:11" ht="24" customHeight="1">
      <c r="A87" s="127"/>
      <c r="B87" s="128"/>
      <c r="C87" s="103"/>
      <c r="D87" s="111" t="s">
        <v>173</v>
      </c>
      <c r="E87" s="94" t="s">
        <v>238</v>
      </c>
      <c r="F87" s="219">
        <f>SUM(G87:J87)</f>
        <v>17.993742549019608</v>
      </c>
      <c r="G87" s="219">
        <f>SUM(G88:G91)</f>
        <v>5.709301960784314</v>
      </c>
      <c r="H87" s="219">
        <f>SUM(H88:H91)</f>
        <v>0</v>
      </c>
      <c r="I87" s="219">
        <f>SUM(I88:I91)</f>
        <v>6.416103921568627</v>
      </c>
      <c r="J87" s="222">
        <f>SUM(J88:J91)</f>
        <v>5.868336666666667</v>
      </c>
      <c r="K87" s="104"/>
    </row>
    <row r="88" spans="1:11" s="172" customFormat="1" ht="15" customHeight="1" hidden="1">
      <c r="A88" s="147"/>
      <c r="B88" s="129"/>
      <c r="C88" s="148"/>
      <c r="D88" s="154" t="s">
        <v>191</v>
      </c>
      <c r="E88" s="150"/>
      <c r="F88" s="150"/>
      <c r="G88" s="150"/>
      <c r="H88" s="150"/>
      <c r="I88" s="150"/>
      <c r="J88" s="155"/>
      <c r="K88" s="149"/>
    </row>
    <row r="89" spans="1:11" s="172" customFormat="1" ht="15" customHeight="1">
      <c r="A89" s="147"/>
      <c r="B89" s="129"/>
      <c r="C89" s="235" t="s">
        <v>752</v>
      </c>
      <c r="D89" s="111" t="s">
        <v>757</v>
      </c>
      <c r="E89" s="236" t="str">
        <f>IF('46 - передача'!$E$39="","",'46 - передача'!$E$39)</f>
        <v>ОАО "Тюменская энергосбытовая компания"</v>
      </c>
      <c r="F89" s="219">
        <f>SUM(G89:J89)</f>
        <v>17.5163268627451</v>
      </c>
      <c r="G89" s="220">
        <v>5.709301960784314</v>
      </c>
      <c r="H89" s="220"/>
      <c r="I89" s="220">
        <v>5.9386882352941175</v>
      </c>
      <c r="J89" s="220">
        <v>5.868336666666667</v>
      </c>
      <c r="K89" s="149"/>
    </row>
    <row r="90" spans="1:11" s="172" customFormat="1" ht="15" customHeight="1">
      <c r="A90" s="147"/>
      <c r="B90" s="129"/>
      <c r="C90" s="235" t="s">
        <v>752</v>
      </c>
      <c r="D90" s="111" t="s">
        <v>834</v>
      </c>
      <c r="E90" s="236" t="str">
        <f>IF('46 - передача'!$E$40="","",'46 - передача'!$E$40)</f>
        <v>ОАО "Энергосбытовая компания "Восток"</v>
      </c>
      <c r="F90" s="219">
        <f>SUM(G90:J90)</f>
        <v>0.4774156862745098</v>
      </c>
      <c r="G90" s="220"/>
      <c r="H90" s="220"/>
      <c r="I90" s="220">
        <v>0.4774156862745098</v>
      </c>
      <c r="J90" s="221"/>
      <c r="K90" s="149"/>
    </row>
    <row r="91" spans="1:11" s="172" customFormat="1" ht="15" customHeight="1">
      <c r="A91" s="147"/>
      <c r="B91" s="129"/>
      <c r="C91" s="148"/>
      <c r="D91" s="156"/>
      <c r="E91" s="206" t="s">
        <v>197</v>
      </c>
      <c r="F91" s="152"/>
      <c r="G91" s="152"/>
      <c r="H91" s="152"/>
      <c r="I91" s="152"/>
      <c r="J91" s="157"/>
      <c r="K91" s="149"/>
    </row>
    <row r="92" spans="1:11" ht="24" customHeight="1">
      <c r="A92" s="127"/>
      <c r="B92" s="128"/>
      <c r="C92" s="103"/>
      <c r="D92" s="111" t="s">
        <v>174</v>
      </c>
      <c r="E92" s="94" t="s">
        <v>149</v>
      </c>
      <c r="F92" s="219">
        <f>SUM(G92:J92)</f>
        <v>10.429425490196078</v>
      </c>
      <c r="G92" s="219">
        <f>SUM(G93:G97)</f>
        <v>8.771847058823528</v>
      </c>
      <c r="H92" s="219">
        <f>SUM(H93:H97)</f>
        <v>0</v>
      </c>
      <c r="I92" s="219">
        <f>SUM(I93:I97)</f>
        <v>1.657578431372549</v>
      </c>
      <c r="J92" s="222">
        <f>SUM(J93:J97)</f>
        <v>0</v>
      </c>
      <c r="K92" s="104"/>
    </row>
    <row r="93" spans="1:11" s="172" customFormat="1" ht="15" customHeight="1" hidden="1">
      <c r="A93" s="147"/>
      <c r="B93" s="129"/>
      <c r="C93" s="148"/>
      <c r="D93" s="154" t="s">
        <v>192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35" t="s">
        <v>752</v>
      </c>
      <c r="D94" s="111" t="s">
        <v>758</v>
      </c>
      <c r="E94" s="236" t="str">
        <f>IF('46 - передача'!$E$44="","",'46 - передача'!$E$44)</f>
        <v>ПАО "СУЭНКО"</v>
      </c>
      <c r="F94" s="219">
        <f>SUM(G94:J94)</f>
        <v>9.290298039215685</v>
      </c>
      <c r="G94" s="220">
        <v>8.771847058823528</v>
      </c>
      <c r="H94" s="220"/>
      <c r="I94" s="220">
        <v>0.518450980392157</v>
      </c>
      <c r="J94" s="220"/>
      <c r="K94" s="149"/>
    </row>
    <row r="95" spans="1:11" s="172" customFormat="1" ht="15" customHeight="1">
      <c r="A95" s="147"/>
      <c r="B95" s="129"/>
      <c r="C95" s="235" t="s">
        <v>752</v>
      </c>
      <c r="D95" s="111" t="s">
        <v>759</v>
      </c>
      <c r="E95" s="236" t="str">
        <f>IF('46 - передача'!$E$45="","",'46 - передача'!$E$45)</f>
        <v>ООО " Тюменская электросетевая компания"</v>
      </c>
      <c r="F95" s="219">
        <f>SUM(G95:J95)</f>
        <v>0.1237764705882353</v>
      </c>
      <c r="G95" s="220"/>
      <c r="H95" s="220"/>
      <c r="I95" s="220">
        <v>0.1237764705882353</v>
      </c>
      <c r="J95" s="220"/>
      <c r="K95" s="149"/>
    </row>
    <row r="96" spans="1:11" s="172" customFormat="1" ht="15" customHeight="1">
      <c r="A96" s="147"/>
      <c r="B96" s="129"/>
      <c r="C96" s="235" t="s">
        <v>752</v>
      </c>
      <c r="D96" s="111" t="s">
        <v>833</v>
      </c>
      <c r="E96" s="236" t="str">
        <f>IF('46 - передача'!$E$46="","",'46 - передача'!$E$46)</f>
        <v>ООО "Каскад-Энерго"</v>
      </c>
      <c r="F96" s="219">
        <f>SUM(G96:J96)</f>
        <v>1.0153509803921568</v>
      </c>
      <c r="G96" s="220"/>
      <c r="H96" s="220"/>
      <c r="I96" s="220">
        <v>1.0153509803921568</v>
      </c>
      <c r="J96" s="221"/>
      <c r="K96" s="149"/>
    </row>
    <row r="97" spans="1:11" s="172" customFormat="1" ht="15" customHeight="1">
      <c r="A97" s="147"/>
      <c r="B97" s="129"/>
      <c r="C97" s="148"/>
      <c r="D97" s="156"/>
      <c r="E97" s="206" t="s">
        <v>196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175</v>
      </c>
      <c r="E98" s="94" t="s">
        <v>150</v>
      </c>
      <c r="F98" s="219">
        <f>SUM(G98:J98)</f>
        <v>0</v>
      </c>
      <c r="G98" s="219">
        <f>SUM(G99:G100)</f>
        <v>0</v>
      </c>
      <c r="H98" s="219">
        <f>SUM(H99:H100)</f>
        <v>0</v>
      </c>
      <c r="I98" s="219">
        <f>SUM(I99:I100)</f>
        <v>0</v>
      </c>
      <c r="J98" s="222">
        <f>SUM(J99:J100)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193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148"/>
      <c r="D100" s="156"/>
      <c r="E100" s="206" t="s">
        <v>195</v>
      </c>
      <c r="F100" s="152"/>
      <c r="G100" s="152"/>
      <c r="H100" s="152"/>
      <c r="I100" s="152"/>
      <c r="J100" s="157"/>
      <c r="K100" s="149"/>
    </row>
    <row r="101" spans="3:11" ht="24" customHeight="1">
      <c r="C101" s="148"/>
      <c r="D101" s="111" t="s">
        <v>176</v>
      </c>
      <c r="E101" s="175" t="s">
        <v>207</v>
      </c>
      <c r="F101" s="223">
        <f>SUM(G101:J101)</f>
        <v>0</v>
      </c>
      <c r="G101" s="223">
        <f>SUM(G102:G103)</f>
        <v>0</v>
      </c>
      <c r="H101" s="223">
        <f>SUM(H102:H103)</f>
        <v>0</v>
      </c>
      <c r="I101" s="223">
        <f>SUM(I102:I103)</f>
        <v>0</v>
      </c>
      <c r="J101" s="222">
        <f>SUM(J102:J103)</f>
        <v>0</v>
      </c>
      <c r="K101" s="149"/>
    </row>
    <row r="102" spans="1:11" s="172" customFormat="1" ht="15" customHeight="1" hidden="1">
      <c r="A102" s="147"/>
      <c r="B102" s="129"/>
      <c r="C102" s="148"/>
      <c r="D102" s="154" t="s">
        <v>241</v>
      </c>
      <c r="E102" s="150"/>
      <c r="F102" s="150"/>
      <c r="G102" s="150"/>
      <c r="H102" s="150"/>
      <c r="I102" s="150"/>
      <c r="J102" s="155"/>
      <c r="K102" s="149"/>
    </row>
    <row r="103" spans="3:11" ht="15" customHeight="1">
      <c r="C103" s="148"/>
      <c r="D103" s="183"/>
      <c r="E103" s="206" t="s">
        <v>210</v>
      </c>
      <c r="F103" s="184"/>
      <c r="G103" s="184"/>
      <c r="H103" s="184"/>
      <c r="I103" s="184"/>
      <c r="J103" s="185"/>
      <c r="K103" s="149"/>
    </row>
    <row r="104" spans="1:11" ht="24" customHeight="1">
      <c r="A104" s="127"/>
      <c r="B104" s="128"/>
      <c r="C104" s="103"/>
      <c r="D104" s="111" t="s">
        <v>246</v>
      </c>
      <c r="E104" s="94" t="s">
        <v>248</v>
      </c>
      <c r="F104" s="219">
        <f>SUM(G104:J104)</f>
        <v>0</v>
      </c>
      <c r="G104" s="219">
        <f>SUM(G105:G106)</f>
        <v>0</v>
      </c>
      <c r="H104" s="219">
        <f>SUM(H105:H106)</f>
        <v>0</v>
      </c>
      <c r="I104" s="219">
        <f>SUM(I105:I106)</f>
        <v>0</v>
      </c>
      <c r="J104" s="222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247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196</v>
      </c>
      <c r="F106" s="152"/>
      <c r="G106" s="152"/>
      <c r="H106" s="152"/>
      <c r="I106" s="152"/>
      <c r="J106" s="157"/>
      <c r="K106" s="149"/>
    </row>
    <row r="107" spans="1:11" ht="30" customHeight="1">
      <c r="A107" s="127"/>
      <c r="B107" s="128"/>
      <c r="C107" s="103"/>
      <c r="D107" s="111" t="s">
        <v>177</v>
      </c>
      <c r="E107" s="95" t="s">
        <v>152</v>
      </c>
      <c r="F107" s="219">
        <f>SUM(G107:I107)</f>
        <v>17.913305882352944</v>
      </c>
      <c r="G107" s="223">
        <f>SUM(G82:J82)</f>
        <v>12.044964705882354</v>
      </c>
      <c r="H107" s="223">
        <f>SUM(G83:J83)</f>
        <v>0</v>
      </c>
      <c r="I107" s="223">
        <f>SUM(G84:J84)</f>
        <v>5.868341176470588</v>
      </c>
      <c r="J107" s="136"/>
      <c r="K107" s="104"/>
    </row>
    <row r="108" spans="1:11" ht="30" customHeight="1">
      <c r="A108" s="127"/>
      <c r="B108" s="128"/>
      <c r="C108" s="103"/>
      <c r="D108" s="111" t="s">
        <v>178</v>
      </c>
      <c r="E108" s="95" t="s">
        <v>151</v>
      </c>
      <c r="F108" s="219">
        <f aca="true" t="shared" si="1" ref="F108:F116">SUM(G108:J108)</f>
        <v>0</v>
      </c>
      <c r="G108" s="220"/>
      <c r="H108" s="220"/>
      <c r="I108" s="220"/>
      <c r="J108" s="221"/>
      <c r="K108" s="104"/>
    </row>
    <row r="109" spans="1:11" ht="9" customHeight="1">
      <c r="A109" s="127"/>
      <c r="B109" s="128"/>
      <c r="C109" s="103"/>
      <c r="D109" s="202"/>
      <c r="E109" s="203"/>
      <c r="F109" s="204"/>
      <c r="G109" s="205"/>
      <c r="H109" s="205"/>
      <c r="I109" s="205"/>
      <c r="J109" s="208"/>
      <c r="K109" s="104"/>
    </row>
    <row r="110" spans="1:11" ht="30" customHeight="1">
      <c r="A110" s="127"/>
      <c r="B110" s="128"/>
      <c r="C110" s="103"/>
      <c r="D110" s="111" t="s">
        <v>179</v>
      </c>
      <c r="E110" s="95" t="s">
        <v>153</v>
      </c>
      <c r="F110" s="219">
        <f>SUM(G110:J110)</f>
        <v>0.10783137254901962</v>
      </c>
      <c r="G110" s="223">
        <f>SUM(G111:G112)</f>
        <v>0.048580392156862745</v>
      </c>
      <c r="H110" s="223">
        <f>SUM(H111:H112)</f>
        <v>0</v>
      </c>
      <c r="I110" s="223">
        <f>SUM(I111:I112)</f>
        <v>0.05925098039215687</v>
      </c>
      <c r="J110" s="222">
        <f>SUM(J111:J112)</f>
        <v>0</v>
      </c>
      <c r="K110" s="104"/>
    </row>
    <row r="111" spans="1:11" ht="24" customHeight="1">
      <c r="A111" s="127"/>
      <c r="B111" s="128"/>
      <c r="C111" s="103"/>
      <c r="D111" s="111" t="s">
        <v>182</v>
      </c>
      <c r="E111" s="94" t="s">
        <v>154</v>
      </c>
      <c r="F111" s="219">
        <f t="shared" si="1"/>
        <v>0</v>
      </c>
      <c r="G111" s="220"/>
      <c r="H111" s="220"/>
      <c r="I111" s="220"/>
      <c r="J111" s="221"/>
      <c r="K111" s="104"/>
    </row>
    <row r="112" spans="1:11" ht="24" customHeight="1">
      <c r="A112" s="127"/>
      <c r="B112" s="128"/>
      <c r="C112" s="103"/>
      <c r="D112" s="111" t="s">
        <v>240</v>
      </c>
      <c r="E112" s="96" t="s">
        <v>155</v>
      </c>
      <c r="F112" s="219">
        <f t="shared" si="1"/>
        <v>0.10783137254901962</v>
      </c>
      <c r="G112" s="220">
        <v>0.048580392156862745</v>
      </c>
      <c r="H112" s="220"/>
      <c r="I112" s="220">
        <v>0.05925098039215687</v>
      </c>
      <c r="J112" s="221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180</v>
      </c>
      <c r="E114" s="95" t="s">
        <v>156</v>
      </c>
      <c r="F114" s="219">
        <f t="shared" si="1"/>
        <v>0</v>
      </c>
      <c r="G114" s="220"/>
      <c r="H114" s="220"/>
      <c r="I114" s="220"/>
      <c r="J114" s="221"/>
      <c r="K114" s="104"/>
    </row>
    <row r="115" spans="1:11" ht="30" customHeight="1">
      <c r="A115" s="127"/>
      <c r="B115" s="128"/>
      <c r="C115" s="103"/>
      <c r="D115" s="111" t="s">
        <v>181</v>
      </c>
      <c r="E115" s="95" t="s">
        <v>157</v>
      </c>
      <c r="F115" s="219">
        <f t="shared" si="1"/>
        <v>0</v>
      </c>
      <c r="G115" s="220"/>
      <c r="H115" s="220"/>
      <c r="I115" s="220"/>
      <c r="J115" s="221"/>
      <c r="K115" s="104"/>
    </row>
    <row r="116" spans="1:11" ht="30" customHeight="1" thickBot="1">
      <c r="A116" s="127"/>
      <c r="B116" s="128"/>
      <c r="C116" s="103"/>
      <c r="D116" s="139" t="s">
        <v>183</v>
      </c>
      <c r="E116" s="140" t="s">
        <v>2</v>
      </c>
      <c r="F116" s="228">
        <f t="shared" si="1"/>
        <v>4.509803921887157E-06</v>
      </c>
      <c r="G116" s="229">
        <f>G68-G86-G107-G108-G110+G114-G115</f>
        <v>8.326672684688674E-17</v>
      </c>
      <c r="H116" s="229">
        <f>H68+H81-H86-H107-H108-H110+H114-H115</f>
        <v>0</v>
      </c>
      <c r="I116" s="229">
        <f>I68+I81-I86-I107-I108-I110+I114-I115</f>
        <v>3.885780586188048E-16</v>
      </c>
      <c r="J116" s="230">
        <f>J68+J81-J86-J108-J110+J114-J115</f>
        <v>4.509803921415312E-06</v>
      </c>
      <c r="K116" s="104"/>
    </row>
    <row r="117" spans="1:11" ht="18" customHeight="1" thickBot="1">
      <c r="A117" s="127"/>
      <c r="B117" s="128"/>
      <c r="C117" s="103"/>
      <c r="D117" s="281" t="s">
        <v>185</v>
      </c>
      <c r="E117" s="282"/>
      <c r="F117" s="282"/>
      <c r="G117" s="282"/>
      <c r="H117" s="282"/>
      <c r="I117" s="282"/>
      <c r="J117" s="283"/>
      <c r="K117" s="104"/>
    </row>
    <row r="118" spans="1:11" ht="30" customHeight="1">
      <c r="A118" s="127"/>
      <c r="B118" s="128"/>
      <c r="C118" s="103"/>
      <c r="D118" s="141" t="s">
        <v>138</v>
      </c>
      <c r="E118" s="142" t="s">
        <v>160</v>
      </c>
      <c r="F118" s="231">
        <f>SUM(G118:J118)</f>
        <v>46.44430980392157</v>
      </c>
      <c r="G118" s="220">
        <v>26.57469411764706</v>
      </c>
      <c r="H118" s="220"/>
      <c r="I118" s="220">
        <v>14.001274509803922</v>
      </c>
      <c r="J118" s="220">
        <v>5.868341176470588</v>
      </c>
      <c r="K118" s="104"/>
    </row>
    <row r="119" spans="1:11" ht="30" customHeight="1" thickBot="1">
      <c r="A119" s="127"/>
      <c r="B119" s="128"/>
      <c r="C119" s="103"/>
      <c r="D119" s="139" t="s">
        <v>137</v>
      </c>
      <c r="E119" s="143" t="s">
        <v>161</v>
      </c>
      <c r="F119" s="229">
        <f>SUM(G119:J119)</f>
        <v>46.44430980392157</v>
      </c>
      <c r="G119" s="220">
        <v>26.57469411764706</v>
      </c>
      <c r="H119" s="220"/>
      <c r="I119" s="220">
        <v>14.001274509803922</v>
      </c>
      <c r="J119" s="220">
        <v>5.868341176470588</v>
      </c>
      <c r="K119" s="104"/>
    </row>
    <row r="120" spans="1:11" ht="18" customHeight="1" thickBot="1">
      <c r="A120" s="127"/>
      <c r="B120" s="128"/>
      <c r="C120" s="103"/>
      <c r="D120" s="275" t="s">
        <v>205</v>
      </c>
      <c r="E120" s="276"/>
      <c r="F120" s="276"/>
      <c r="G120" s="276"/>
      <c r="H120" s="276"/>
      <c r="I120" s="276"/>
      <c r="J120" s="277"/>
      <c r="K120" s="104"/>
    </row>
    <row r="121" spans="1:11" ht="30" customHeight="1">
      <c r="A121" s="127"/>
      <c r="B121" s="128"/>
      <c r="C121" s="103"/>
      <c r="D121" s="134" t="s">
        <v>138</v>
      </c>
      <c r="E121" s="174" t="s">
        <v>15</v>
      </c>
      <c r="F121" s="217">
        <f>SUM(G121:J121)</f>
        <v>11226.7548</v>
      </c>
      <c r="G121" s="232">
        <f>SUM(G122,G127,G130)</f>
        <v>3399.7814</v>
      </c>
      <c r="H121" s="232">
        <f>SUM(H122,H127,H130)</f>
        <v>0</v>
      </c>
      <c r="I121" s="232">
        <f>SUM(I122,I127,I130)</f>
        <v>6687.4605</v>
      </c>
      <c r="J121" s="233">
        <f>SUM(J122,J127,J130)</f>
        <v>1139.5129</v>
      </c>
      <c r="K121" s="104"/>
    </row>
    <row r="122" spans="1:11" s="172" customFormat="1" ht="24" customHeight="1">
      <c r="A122" s="147"/>
      <c r="B122" s="129"/>
      <c r="C122" s="148"/>
      <c r="D122" s="111" t="s">
        <v>166</v>
      </c>
      <c r="E122" s="175" t="s">
        <v>206</v>
      </c>
      <c r="F122" s="223">
        <f>SUM(G122:J122)</f>
        <v>11226.7548</v>
      </c>
      <c r="G122" s="223">
        <f>SUM(G123:G126)</f>
        <v>3399.7814</v>
      </c>
      <c r="H122" s="223">
        <f>SUM(H123:H126)</f>
        <v>0</v>
      </c>
      <c r="I122" s="223">
        <f>SUM(I123:I126)</f>
        <v>6687.4605</v>
      </c>
      <c r="J122" s="222">
        <f>SUM(J123:J126)</f>
        <v>1139.5129</v>
      </c>
      <c r="K122" s="149"/>
    </row>
    <row r="123" spans="1:11" s="172" customFormat="1" ht="15" customHeight="1" hidden="1">
      <c r="A123" s="147"/>
      <c r="B123" s="129"/>
      <c r="C123" s="148"/>
      <c r="D123" s="154" t="s">
        <v>211</v>
      </c>
      <c r="E123" s="150"/>
      <c r="F123" s="150"/>
      <c r="G123" s="150"/>
      <c r="H123" s="150"/>
      <c r="I123" s="150"/>
      <c r="J123" s="155"/>
      <c r="K123" s="149"/>
    </row>
    <row r="124" spans="1:11" s="172" customFormat="1" ht="15" customHeight="1">
      <c r="A124" s="147"/>
      <c r="B124" s="129"/>
      <c r="C124" s="234" t="s">
        <v>752</v>
      </c>
      <c r="D124" s="111" t="s">
        <v>760</v>
      </c>
      <c r="E124" s="153" t="s">
        <v>342</v>
      </c>
      <c r="F124" s="219">
        <f>SUM(G124:J124)</f>
        <v>10721.003729999999</v>
      </c>
      <c r="G124" s="220">
        <v>3399.7814</v>
      </c>
      <c r="H124" s="220"/>
      <c r="I124" s="220">
        <v>6181.70943</v>
      </c>
      <c r="J124" s="221">
        <v>1139.5129</v>
      </c>
      <c r="K124" s="149"/>
    </row>
    <row r="125" spans="1:11" s="172" customFormat="1" ht="15" customHeight="1">
      <c r="A125" s="147"/>
      <c r="B125" s="129"/>
      <c r="C125" s="234" t="s">
        <v>752</v>
      </c>
      <c r="D125" s="111" t="s">
        <v>835</v>
      </c>
      <c r="E125" s="153" t="s">
        <v>345</v>
      </c>
      <c r="F125" s="219">
        <f>SUM(G125:J125)</f>
        <v>505.75107</v>
      </c>
      <c r="G125" s="220"/>
      <c r="H125" s="220"/>
      <c r="I125" s="220">
        <v>505.75107</v>
      </c>
      <c r="J125" s="221"/>
      <c r="K125" s="149"/>
    </row>
    <row r="126" spans="1:11" s="172" customFormat="1" ht="15" customHeight="1">
      <c r="A126" s="147"/>
      <c r="B126" s="129"/>
      <c r="C126" s="148"/>
      <c r="D126" s="156"/>
      <c r="E126" s="146" t="s">
        <v>197</v>
      </c>
      <c r="F126" s="152"/>
      <c r="G126" s="152"/>
      <c r="H126" s="152"/>
      <c r="I126" s="152"/>
      <c r="J126" s="157"/>
      <c r="K126" s="149"/>
    </row>
    <row r="127" spans="1:11" ht="24" customHeight="1">
      <c r="A127" s="128"/>
      <c r="B127" s="128"/>
      <c r="C127" s="103"/>
      <c r="D127" s="111" t="s">
        <v>167</v>
      </c>
      <c r="E127" s="175" t="s">
        <v>213</v>
      </c>
      <c r="F127" s="223">
        <f>SUM(G127:J127)</f>
        <v>0</v>
      </c>
      <c r="G127" s="223">
        <f>SUM(G128:G129)</f>
        <v>0</v>
      </c>
      <c r="H127" s="223">
        <f>SUM(H128:H129)</f>
        <v>0</v>
      </c>
      <c r="I127" s="223">
        <f>SUM(I128:I129)</f>
        <v>0</v>
      </c>
      <c r="J127" s="222">
        <f>SUM(J128:J129)</f>
        <v>0</v>
      </c>
      <c r="K127" s="104"/>
    </row>
    <row r="128" spans="1:11" s="172" customFormat="1" ht="15" customHeight="1" hidden="1">
      <c r="A128" s="147" t="s">
        <v>212</v>
      </c>
      <c r="B128" s="129"/>
      <c r="C128" s="148"/>
      <c r="D128" s="154" t="s">
        <v>189</v>
      </c>
      <c r="E128" s="150"/>
      <c r="F128" s="150"/>
      <c r="G128" s="150"/>
      <c r="H128" s="150"/>
      <c r="I128" s="150"/>
      <c r="J128" s="155"/>
      <c r="K128" s="149"/>
    </row>
    <row r="129" spans="1:11" s="172" customFormat="1" ht="15" customHeight="1">
      <c r="A129" s="147"/>
      <c r="B129" s="129"/>
      <c r="C129" s="148"/>
      <c r="D129" s="176"/>
      <c r="E129" s="146" t="s">
        <v>196</v>
      </c>
      <c r="F129" s="177"/>
      <c r="G129" s="177"/>
      <c r="H129" s="177"/>
      <c r="I129" s="177"/>
      <c r="J129" s="178"/>
      <c r="K129" s="149"/>
    </row>
    <row r="130" spans="1:11" s="172" customFormat="1" ht="24" customHeight="1">
      <c r="A130" s="147"/>
      <c r="B130" s="129"/>
      <c r="C130" s="148"/>
      <c r="D130" s="111" t="s">
        <v>168</v>
      </c>
      <c r="E130" s="175" t="s">
        <v>207</v>
      </c>
      <c r="F130" s="223">
        <f>SUM(G130:J130)</f>
        <v>0</v>
      </c>
      <c r="G130" s="223">
        <f>SUM(G131:G132)</f>
        <v>0</v>
      </c>
      <c r="H130" s="223">
        <f>SUM(H131:H132)</f>
        <v>0</v>
      </c>
      <c r="I130" s="223">
        <f>SUM(I131:I132)</f>
        <v>0</v>
      </c>
      <c r="J130" s="222">
        <f>SUM(J131:J132)</f>
        <v>0</v>
      </c>
      <c r="K130" s="149"/>
    </row>
    <row r="131" spans="1:11" s="172" customFormat="1" ht="15" customHeight="1" hidden="1">
      <c r="A131" s="147"/>
      <c r="B131" s="129"/>
      <c r="C131" s="148"/>
      <c r="D131" s="154" t="s">
        <v>190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 thickBot="1">
      <c r="A132" s="129"/>
      <c r="B132" s="129"/>
      <c r="C132" s="148"/>
      <c r="D132" s="179"/>
      <c r="E132" s="146" t="s">
        <v>210</v>
      </c>
      <c r="F132" s="180"/>
      <c r="G132" s="180"/>
      <c r="H132" s="180"/>
      <c r="I132" s="180"/>
      <c r="J132" s="181"/>
      <c r="K132" s="149"/>
    </row>
    <row r="133" spans="1:11" s="172" customFormat="1" ht="18" customHeight="1" thickBot="1">
      <c r="A133" s="129"/>
      <c r="B133" s="129"/>
      <c r="C133" s="148"/>
      <c r="D133" s="275" t="s">
        <v>208</v>
      </c>
      <c r="E133" s="276"/>
      <c r="F133" s="276"/>
      <c r="G133" s="276"/>
      <c r="H133" s="276"/>
      <c r="I133" s="276"/>
      <c r="J133" s="277"/>
      <c r="K133" s="149"/>
    </row>
    <row r="134" spans="1:11" s="172" customFormat="1" ht="24" customHeight="1">
      <c r="A134" s="129"/>
      <c r="B134" s="129"/>
      <c r="C134" s="148"/>
      <c r="D134" s="111" t="s">
        <v>138</v>
      </c>
      <c r="E134" s="144" t="s">
        <v>141</v>
      </c>
      <c r="F134" s="223">
        <f>SUM(G134:J134)</f>
        <v>6691.35815</v>
      </c>
      <c r="G134" s="219">
        <f>SUM(G135:G137)</f>
        <v>0</v>
      </c>
      <c r="H134" s="219">
        <f>SUM(H135:H137)</f>
        <v>0</v>
      </c>
      <c r="I134" s="219">
        <f>SUM(I135:I137)</f>
        <v>6691.35815</v>
      </c>
      <c r="J134" s="222">
        <f>SUM(J135:J137)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194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234" t="s">
        <v>752</v>
      </c>
      <c r="D136" s="111" t="s">
        <v>166</v>
      </c>
      <c r="E136" s="153" t="s">
        <v>465</v>
      </c>
      <c r="F136" s="219">
        <f>SUM(G136:J136)</f>
        <v>6691.35815</v>
      </c>
      <c r="G136" s="220"/>
      <c r="H136" s="220"/>
      <c r="I136" s="220">
        <v>6691.35815</v>
      </c>
      <c r="J136" s="221"/>
      <c r="K136" s="149"/>
    </row>
    <row r="137" spans="1:11" s="172" customFormat="1" ht="15" customHeight="1" thickBot="1">
      <c r="A137" s="129"/>
      <c r="B137" s="129"/>
      <c r="C137" s="148"/>
      <c r="D137" s="176"/>
      <c r="E137" s="146" t="s">
        <v>237</v>
      </c>
      <c r="F137" s="177"/>
      <c r="G137" s="177"/>
      <c r="H137" s="177"/>
      <c r="I137" s="177"/>
      <c r="J137" s="178"/>
      <c r="K137" s="149"/>
    </row>
    <row r="138" spans="1:11" ht="18" customHeight="1" thickBot="1">
      <c r="A138" s="128"/>
      <c r="B138" s="168"/>
      <c r="C138" s="148"/>
      <c r="D138" s="275" t="s">
        <v>209</v>
      </c>
      <c r="E138" s="276"/>
      <c r="F138" s="276"/>
      <c r="G138" s="276"/>
      <c r="H138" s="276"/>
      <c r="I138" s="276"/>
      <c r="J138" s="277"/>
      <c r="K138" s="149"/>
    </row>
    <row r="139" spans="3:11" ht="30" customHeight="1">
      <c r="C139" s="148"/>
      <c r="D139" s="134" t="s">
        <v>138</v>
      </c>
      <c r="E139" s="182" t="s">
        <v>184</v>
      </c>
      <c r="F139" s="217">
        <f>SUM(G139:J139)</f>
        <v>11226.7548</v>
      </c>
      <c r="G139" s="216">
        <f>SUM(G140,G145,G148)</f>
        <v>3399.7814</v>
      </c>
      <c r="H139" s="216">
        <f>SUM(H140,H145,H148)</f>
        <v>0</v>
      </c>
      <c r="I139" s="216">
        <f>SUM(I140,I145,I148)</f>
        <v>6687.4605</v>
      </c>
      <c r="J139" s="218">
        <f>SUM(J140,J145,J148)</f>
        <v>1139.5129</v>
      </c>
      <c r="K139" s="149"/>
    </row>
    <row r="140" spans="3:11" ht="24" customHeight="1">
      <c r="C140" s="148"/>
      <c r="D140" s="111" t="s">
        <v>166</v>
      </c>
      <c r="E140" s="175" t="s">
        <v>206</v>
      </c>
      <c r="F140" s="223">
        <f>SUM(G140:J140)</f>
        <v>11226.7548</v>
      </c>
      <c r="G140" s="223">
        <f>SUM(G141:G144)</f>
        <v>3399.7814</v>
      </c>
      <c r="H140" s="223">
        <f>SUM(H141:H144)</f>
        <v>0</v>
      </c>
      <c r="I140" s="223">
        <f>SUM(I141:I144)</f>
        <v>6687.4605</v>
      </c>
      <c r="J140" s="222">
        <f>SUM(J141:J144)</f>
        <v>1139.5129</v>
      </c>
      <c r="K140" s="149"/>
    </row>
    <row r="141" spans="1:11" s="172" customFormat="1" ht="15" customHeight="1" hidden="1">
      <c r="A141" s="147"/>
      <c r="B141" s="129"/>
      <c r="C141" s="148"/>
      <c r="D141" s="154" t="s">
        <v>211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>
      <c r="A142" s="147"/>
      <c r="B142" s="129"/>
      <c r="C142" s="235" t="s">
        <v>752</v>
      </c>
      <c r="D142" s="111" t="s">
        <v>760</v>
      </c>
      <c r="E142" s="236" t="str">
        <f>IF('46 - передача'!$E$124="","",'46 - передача'!$E$124)</f>
        <v>ОАО "Тюменская энергосбытовая компания"</v>
      </c>
      <c r="F142" s="219">
        <f>SUM(G142:J142)</f>
        <v>10721.003729999999</v>
      </c>
      <c r="G142" s="220">
        <v>3399.7814</v>
      </c>
      <c r="H142" s="220"/>
      <c r="I142" s="220">
        <v>6181.70943</v>
      </c>
      <c r="J142" s="220">
        <v>1139.5129</v>
      </c>
      <c r="K142" s="149"/>
    </row>
    <row r="143" spans="1:11" s="172" customFormat="1" ht="15" customHeight="1">
      <c r="A143" s="147"/>
      <c r="B143" s="129"/>
      <c r="C143" s="235" t="s">
        <v>752</v>
      </c>
      <c r="D143" s="111" t="s">
        <v>835</v>
      </c>
      <c r="E143" s="236" t="str">
        <f>IF('46 - передача'!$E$125="","",'46 - передача'!$E$125)</f>
        <v>ОАО "Энергосбытовая компания "Восток"</v>
      </c>
      <c r="F143" s="219">
        <f>SUM(G143:J143)</f>
        <v>505.75107</v>
      </c>
      <c r="G143" s="220"/>
      <c r="H143" s="220"/>
      <c r="I143" s="220">
        <v>505.75107</v>
      </c>
      <c r="J143" s="221"/>
      <c r="K143" s="149"/>
    </row>
    <row r="144" spans="3:11" ht="15" customHeight="1">
      <c r="C144" s="148"/>
      <c r="D144" s="156"/>
      <c r="E144" s="206" t="s">
        <v>197</v>
      </c>
      <c r="F144" s="152"/>
      <c r="G144" s="152"/>
      <c r="H144" s="152"/>
      <c r="I144" s="152"/>
      <c r="J144" s="157"/>
      <c r="K144" s="149"/>
    </row>
    <row r="145" spans="3:11" ht="24" customHeight="1">
      <c r="C145" s="148"/>
      <c r="D145" s="111" t="s">
        <v>167</v>
      </c>
      <c r="E145" s="175" t="s">
        <v>213</v>
      </c>
      <c r="F145" s="223">
        <f>SUM(G145:J145)</f>
        <v>0</v>
      </c>
      <c r="G145" s="223">
        <f>SUM(G146:G147)</f>
        <v>0</v>
      </c>
      <c r="H145" s="223">
        <f>SUM(H146:H147)</f>
        <v>0</v>
      </c>
      <c r="I145" s="223">
        <f>SUM(I146:I147)</f>
        <v>0</v>
      </c>
      <c r="J145" s="222">
        <f>SUM(J146:J147)</f>
        <v>0</v>
      </c>
      <c r="K145" s="149"/>
    </row>
    <row r="146" spans="1:11" s="172" customFormat="1" ht="15" customHeight="1" hidden="1">
      <c r="A146" s="147"/>
      <c r="B146" s="129"/>
      <c r="C146" s="148"/>
      <c r="D146" s="154" t="s">
        <v>189</v>
      </c>
      <c r="E146" s="150"/>
      <c r="F146" s="150"/>
      <c r="G146" s="150"/>
      <c r="H146" s="150"/>
      <c r="I146" s="150"/>
      <c r="J146" s="155"/>
      <c r="K146" s="149"/>
    </row>
    <row r="147" spans="3:11" ht="15" customHeight="1">
      <c r="C147" s="148"/>
      <c r="D147" s="176"/>
      <c r="E147" s="206" t="s">
        <v>196</v>
      </c>
      <c r="F147" s="177"/>
      <c r="G147" s="177"/>
      <c r="H147" s="177"/>
      <c r="I147" s="177"/>
      <c r="J147" s="178"/>
      <c r="K147" s="149"/>
    </row>
    <row r="148" spans="3:11" ht="24" customHeight="1">
      <c r="C148" s="148"/>
      <c r="D148" s="111" t="s">
        <v>168</v>
      </c>
      <c r="E148" s="175" t="s">
        <v>207</v>
      </c>
      <c r="F148" s="223">
        <f>SUM(G148:J148)</f>
        <v>0</v>
      </c>
      <c r="G148" s="223">
        <f>SUM(G149:G150)</f>
        <v>0</v>
      </c>
      <c r="H148" s="223">
        <f>SUM(H149:H150)</f>
        <v>0</v>
      </c>
      <c r="I148" s="223">
        <f>SUM(I149:I150)</f>
        <v>0</v>
      </c>
      <c r="J148" s="222">
        <f>SUM(J149:J150)</f>
        <v>0</v>
      </c>
      <c r="K148" s="149"/>
    </row>
    <row r="149" spans="1:11" s="172" customFormat="1" ht="15" customHeight="1" hidden="1">
      <c r="A149" s="147"/>
      <c r="B149" s="129"/>
      <c r="C149" s="148"/>
      <c r="D149" s="154" t="s">
        <v>190</v>
      </c>
      <c r="E149" s="150"/>
      <c r="F149" s="150"/>
      <c r="G149" s="150"/>
      <c r="H149" s="150"/>
      <c r="I149" s="150"/>
      <c r="J149" s="155"/>
      <c r="K149" s="149"/>
    </row>
    <row r="150" spans="3:11" ht="15" customHeight="1">
      <c r="C150" s="148"/>
      <c r="D150" s="183"/>
      <c r="E150" s="206" t="s">
        <v>210</v>
      </c>
      <c r="F150" s="184"/>
      <c r="G150" s="184"/>
      <c r="H150" s="184"/>
      <c r="I150" s="184"/>
      <c r="J150" s="185"/>
      <c r="K150" s="149"/>
    </row>
    <row r="151" spans="1:11" ht="9" customHeight="1">
      <c r="A151" s="127"/>
      <c r="B151" s="128"/>
      <c r="C151" s="103"/>
      <c r="D151" s="202"/>
      <c r="E151" s="203"/>
      <c r="F151" s="204"/>
      <c r="G151" s="205"/>
      <c r="H151" s="205"/>
      <c r="I151" s="205"/>
      <c r="J151" s="208"/>
      <c r="K151" s="104"/>
    </row>
    <row r="152" spans="3:11" ht="30" customHeight="1">
      <c r="C152" s="148"/>
      <c r="D152" s="111" t="s">
        <v>137</v>
      </c>
      <c r="E152" s="144" t="s">
        <v>202</v>
      </c>
      <c r="F152" s="223">
        <f>SUM(G152:J152)</f>
        <v>6691.35815</v>
      </c>
      <c r="G152" s="223">
        <f>SUM(G153:G155)</f>
        <v>0</v>
      </c>
      <c r="H152" s="223">
        <f>SUM(H153:H155)</f>
        <v>0</v>
      </c>
      <c r="I152" s="223">
        <f>SUM(I153:I155)</f>
        <v>6691.35815</v>
      </c>
      <c r="J152" s="222">
        <f>SUM(J153:J155)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201</v>
      </c>
      <c r="E153" s="150"/>
      <c r="F153" s="150"/>
      <c r="G153" s="150"/>
      <c r="H153" s="150"/>
      <c r="I153" s="150"/>
      <c r="J153" s="155"/>
      <c r="K153" s="149"/>
    </row>
    <row r="154" spans="1:11" s="172" customFormat="1" ht="15" customHeight="1">
      <c r="A154" s="147"/>
      <c r="B154" s="129"/>
      <c r="C154" s="235" t="s">
        <v>752</v>
      </c>
      <c r="D154" s="111" t="s">
        <v>169</v>
      </c>
      <c r="E154" s="236" t="str">
        <f>IF('46 - передача'!$E$136="","",'46 - передача'!$E$136)</f>
        <v>ОАО "Тюменьэнерго"</v>
      </c>
      <c r="F154" s="219">
        <f>SUM(G154:J154)</f>
        <v>6691.35815</v>
      </c>
      <c r="G154" s="220"/>
      <c r="H154" s="220"/>
      <c r="I154" s="220">
        <v>6691.35815</v>
      </c>
      <c r="J154" s="220"/>
      <c r="K154" s="149"/>
    </row>
    <row r="155" spans="3:11" ht="15" customHeight="1" thickBot="1">
      <c r="C155" s="148"/>
      <c r="D155" s="179"/>
      <c r="E155" s="209" t="s">
        <v>237</v>
      </c>
      <c r="F155" s="180"/>
      <c r="G155" s="180"/>
      <c r="H155" s="180"/>
      <c r="I155" s="180"/>
      <c r="J155" s="181"/>
      <c r="K155" s="149"/>
    </row>
    <row r="156" spans="3:11" ht="11.25">
      <c r="C156" s="191"/>
      <c r="D156" s="192"/>
      <c r="E156" s="193"/>
      <c r="F156" s="194"/>
      <c r="G156" s="194"/>
      <c r="H156" s="194"/>
      <c r="I156" s="194"/>
      <c r="J156" s="194"/>
      <c r="K156" s="195"/>
    </row>
  </sheetData>
  <sheetProtection password="FA9C" sheet="1" objects="1" scenarios="1" formatColumns="0" formatRows="0"/>
  <mergeCells count="7">
    <mergeCell ref="D133:J133"/>
    <mergeCell ref="D138:J138"/>
    <mergeCell ref="D9:J9"/>
    <mergeCell ref="D117:J117"/>
    <mergeCell ref="D120:J120"/>
    <mergeCell ref="D17:J17"/>
    <mergeCell ref="D67:J67"/>
  </mergeCells>
  <dataValidations count="6">
    <dataValidation type="decimal" allowBlank="1" showInputMessage="1" showErrorMessage="1" errorTitle="Внимание" error="Допускается ввод только действительных чисел!" sqref="J151 G118:J119 G82:J84 G81 J85 J109 G108:J108 G111:J112 G114:J115 J113 G80:J80 G19:J19 I33:J33 J34:J35 H32:J32 J59 J63 G69:J69 G58:J58 G61:J62 G64:J65 G30:J30 G154:J154 G44:J46 G28:J28 G78:J78 G94:J96 G39:J40 G89:J90 G124:J125 G136:J136 G142:J143 G22:J24 G72:J74">
      <formula1>-999999999999999000000000</formula1>
      <formula2>9.99999999999999E+23</formula2>
    </dataValidation>
    <dataValidation type="decimal" allowBlank="1" showInputMessage="1" showErrorMessage="1" sqref="G151:I151 G113:I113 G85:I85 G109:I109 G31:G35 H33:H35 I34:I35 G59:I59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6 E44:E46 E22:E24">
      <formula1>tso_name</formula1>
    </dataValidation>
    <dataValidation type="list" allowBlank="1" showInputMessage="1" showErrorMessage="1" errorTitle="Внимание" error="Выберите значение из предложенного списка!" sqref="E28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9:E40 E124:E125">
      <formula1>sbwt_name</formula1>
    </dataValidation>
  </dataValidations>
  <hyperlinks>
    <hyperlink ref="E25" location="'46 - передача'!A1" tooltip="Добавить сетевую компанию" display="Добавить сетевую компанию"/>
    <hyperlink ref="E29" location="'46 - передача'!A1" tooltip="Добавить генерирующую компанию" display="Добавить генерирующую компанию"/>
    <hyperlink ref="E47" location="'46 - передача'!A1" tooltip="Добавить сетевую компанию" display="Добавить сетевую компанию"/>
    <hyperlink ref="E50" location="'46 - передача'!A1" tooltip="Добавить генерирующую компанию" display="Добавить генерирующую компанию"/>
    <hyperlink ref="E126" location="'46 - передача'!A1" tooltip="Добавить сбытовую компанию" display="Добавить сбытовую компанию"/>
    <hyperlink ref="E129" location="'46 - передача'!A1" tooltip="Добавить сетевую компанию" display="Добавить сетевую компанию"/>
    <hyperlink ref="E132" location="'46 - передача'!A1" tooltip="Добавить другую организацию" display="Добавить другую организацию"/>
    <hyperlink ref="E137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3" location="'46 - передача'!A1" tooltip="Добавить другую организацию" display="Добавить другую организацию"/>
    <hyperlink ref="E56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8" location="'46 - передача'!$A$1" tooltip="Удалить" display="Удалить"/>
    <hyperlink ref="C39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124" location="'46 - передача'!$A$1" tooltip="Удалить" display="Удалить"/>
    <hyperlink ref="C136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46" location="'46 - передача'!$A$1" tooltip="Удалить" display="Удалить"/>
    <hyperlink ref="C40" location="'46 - передача'!$A$1" tooltip="Удалить" display="Удалить"/>
    <hyperlink ref="C125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764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765</v>
      </c>
      <c r="B18" s="89" t="s">
        <v>281</v>
      </c>
      <c r="C18" s="89" t="s">
        <v>766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767</v>
      </c>
      <c r="B33" s="89" t="s">
        <v>768</v>
      </c>
      <c r="C33" s="89" t="s">
        <v>769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770</v>
      </c>
      <c r="B35" s="89" t="s">
        <v>771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772</v>
      </c>
      <c r="B54" s="89" t="s">
        <v>773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774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775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776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777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778</v>
      </c>
      <c r="B118" s="89" t="s">
        <v>779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780</v>
      </c>
      <c r="B134" s="89" t="s">
        <v>781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782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783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765</v>
      </c>
      <c r="B151" s="89" t="s">
        <v>281</v>
      </c>
      <c r="C151" s="89" t="s">
        <v>766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784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785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786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765</v>
      </c>
      <c r="B185" s="89" t="s">
        <v>281</v>
      </c>
      <c r="C185" s="89" t="s">
        <v>766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786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787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776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788</v>
      </c>
      <c r="B229" s="89" t="s">
        <v>789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790</v>
      </c>
      <c r="B231" s="89" t="s">
        <v>791</v>
      </c>
      <c r="C231" s="89" t="s">
        <v>792</v>
      </c>
      <c r="D231" s="89" t="s">
        <v>141</v>
      </c>
      <c r="E231" s="89" t="s">
        <v>113</v>
      </c>
    </row>
    <row r="232" spans="1:5" ht="11.25">
      <c r="A232" s="89" t="s">
        <v>793</v>
      </c>
      <c r="B232" s="89" t="s">
        <v>794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795</v>
      </c>
      <c r="B233" s="89" t="s">
        <v>796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797</v>
      </c>
      <c r="B234" s="89" t="s">
        <v>798</v>
      </c>
      <c r="C234" s="89" t="s">
        <v>799</v>
      </c>
      <c r="D234" s="89" t="s">
        <v>141</v>
      </c>
      <c r="E234" s="89" t="s">
        <v>113</v>
      </c>
    </row>
    <row r="235" spans="1:5" ht="11.25">
      <c r="A235" s="89" t="s">
        <v>800</v>
      </c>
      <c r="B235" s="89" t="s">
        <v>801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802</v>
      </c>
      <c r="B236" s="89" t="s">
        <v>803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804</v>
      </c>
      <c r="B237" s="89" t="s">
        <v>805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806</v>
      </c>
      <c r="B239" s="89" t="s">
        <v>807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808</v>
      </c>
      <c r="B241" s="89" t="s">
        <v>809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810</v>
      </c>
      <c r="B242" s="89" t="s">
        <v>811</v>
      </c>
      <c r="C242" s="89" t="s">
        <v>812</v>
      </c>
      <c r="D242" s="89" t="s">
        <v>141</v>
      </c>
      <c r="E242" s="89" t="s">
        <v>113</v>
      </c>
    </row>
    <row r="243" spans="1:5" ht="11.25">
      <c r="A243" s="89" t="s">
        <v>813</v>
      </c>
      <c r="B243" s="89" t="s">
        <v>814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815</v>
      </c>
      <c r="B244" s="89" t="s">
        <v>816</v>
      </c>
      <c r="C244" s="89" t="s">
        <v>817</v>
      </c>
      <c r="D244" s="89" t="s">
        <v>141</v>
      </c>
      <c r="E244" s="89" t="s">
        <v>113</v>
      </c>
    </row>
    <row r="245" spans="1:5" ht="11.25">
      <c r="A245" s="89" t="s">
        <v>818</v>
      </c>
      <c r="B245" s="89" t="s">
        <v>819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820</v>
      </c>
      <c r="B257" s="89" t="s">
        <v>821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822</v>
      </c>
      <c r="B264" s="89" t="s">
        <v>466</v>
      </c>
      <c r="C264" s="89" t="s">
        <v>823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780</v>
      </c>
      <c r="B266" s="89" t="s">
        <v>781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824</v>
      </c>
      <c r="B269" s="89" t="s">
        <v>825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783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826</v>
      </c>
      <c r="B271" s="89" t="s">
        <v>827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828</v>
      </c>
      <c r="B272" s="89" t="s">
        <v>829</v>
      </c>
      <c r="C272" s="89" t="s">
        <v>830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784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786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831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785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831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772</v>
      </c>
      <c r="B380" s="89" t="s">
        <v>773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775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831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772</v>
      </c>
      <c r="B418" s="237" t="s">
        <v>773</v>
      </c>
      <c r="C418" s="237" t="s">
        <v>640</v>
      </c>
      <c r="D418" s="237" t="s">
        <v>772</v>
      </c>
      <c r="E418" s="237" t="s">
        <v>773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772</v>
      </c>
      <c r="AC418" s="237" t="s">
        <v>773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774</v>
      </c>
      <c r="B419" s="237" t="s">
        <v>462</v>
      </c>
      <c r="C419" s="237" t="s">
        <v>314</v>
      </c>
      <c r="D419" s="237" t="s">
        <v>774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774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775</v>
      </c>
      <c r="B420" s="237" t="s">
        <v>468</v>
      </c>
      <c r="C420" s="237" t="s">
        <v>298</v>
      </c>
      <c r="D420" s="237" t="s">
        <v>775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775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764</v>
      </c>
      <c r="U434" s="237" t="s">
        <v>273</v>
      </c>
      <c r="V434" s="237" t="s">
        <v>274</v>
      </c>
      <c r="W434" s="237"/>
      <c r="X434" s="237" t="s">
        <v>764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784</v>
      </c>
      <c r="U438" s="237" t="s">
        <v>608</v>
      </c>
      <c r="V438" s="237" t="s">
        <v>519</v>
      </c>
      <c r="W438" s="237"/>
      <c r="X438" s="237" t="s">
        <v>784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764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776</v>
      </c>
      <c r="B450" s="237" t="s">
        <v>289</v>
      </c>
      <c r="C450" s="237" t="s">
        <v>543</v>
      </c>
      <c r="D450" s="237" t="s">
        <v>776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764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831</v>
      </c>
      <c r="I454" s="237" t="s">
        <v>677</v>
      </c>
      <c r="J454" s="237" t="s">
        <v>643</v>
      </c>
      <c r="K454" s="237"/>
      <c r="L454" s="237" t="s">
        <v>831</v>
      </c>
      <c r="M454" s="237" t="s">
        <v>677</v>
      </c>
      <c r="N454" s="237" t="s">
        <v>643</v>
      </c>
      <c r="O454" s="237"/>
      <c r="P454" s="237" t="s">
        <v>831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831</v>
      </c>
      <c r="AO454" s="237" t="s">
        <v>677</v>
      </c>
      <c r="AP454" s="237" t="s">
        <v>643</v>
      </c>
      <c r="AQ454" s="237"/>
      <c r="AR454" s="237" t="s">
        <v>831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831</v>
      </c>
      <c r="I455" s="237" t="s">
        <v>677</v>
      </c>
      <c r="J455" s="237" t="s">
        <v>643</v>
      </c>
      <c r="K455" s="237"/>
      <c r="L455" s="237" t="s">
        <v>831</v>
      </c>
      <c r="M455" s="237" t="s">
        <v>677</v>
      </c>
      <c r="N455" s="237" t="s">
        <v>643</v>
      </c>
      <c r="O455" s="237"/>
      <c r="P455" s="237" t="s">
        <v>831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831</v>
      </c>
      <c r="AO455" s="237" t="s">
        <v>677</v>
      </c>
      <c r="AP455" s="237" t="s">
        <v>643</v>
      </c>
      <c r="AQ455" s="237"/>
      <c r="AR455" s="237" t="s">
        <v>831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784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767</v>
      </c>
      <c r="I459" s="237" t="s">
        <v>768</v>
      </c>
      <c r="J459" s="237" t="s">
        <v>769</v>
      </c>
      <c r="K459" s="237"/>
      <c r="L459" s="237" t="s">
        <v>767</v>
      </c>
      <c r="M459" s="237" t="s">
        <v>768</v>
      </c>
      <c r="N459" s="237" t="s">
        <v>769</v>
      </c>
      <c r="O459" s="237"/>
      <c r="P459" s="237" t="s">
        <v>767</v>
      </c>
      <c r="Q459" s="237" t="s">
        <v>768</v>
      </c>
      <c r="R459" s="237" t="s">
        <v>769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767</v>
      </c>
      <c r="AO459" s="237" t="s">
        <v>768</v>
      </c>
      <c r="AP459" s="237" t="s">
        <v>769</v>
      </c>
      <c r="AQ459" s="237"/>
      <c r="AR459" s="237" t="s">
        <v>767</v>
      </c>
      <c r="AS459" s="237" t="s">
        <v>768</v>
      </c>
      <c r="AT459" s="237" t="s">
        <v>769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784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831</v>
      </c>
      <c r="U462" s="237" t="s">
        <v>677</v>
      </c>
      <c r="V462" s="237" t="s">
        <v>643</v>
      </c>
      <c r="W462" s="237"/>
      <c r="X462" s="237" t="s">
        <v>831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788</v>
      </c>
      <c r="B465" s="237" t="s">
        <v>789</v>
      </c>
      <c r="C465" s="237" t="s">
        <v>363</v>
      </c>
      <c r="D465" s="237" t="s">
        <v>788</v>
      </c>
      <c r="E465" s="237" t="s">
        <v>789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790</v>
      </c>
      <c r="B468" s="237" t="s">
        <v>791</v>
      </c>
      <c r="C468" s="237" t="s">
        <v>792</v>
      </c>
      <c r="D468" s="237" t="s">
        <v>790</v>
      </c>
      <c r="E468" s="237" t="s">
        <v>791</v>
      </c>
      <c r="F468" s="237" t="s">
        <v>792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793</v>
      </c>
      <c r="B469" s="237" t="s">
        <v>794</v>
      </c>
      <c r="C469" s="237" t="s">
        <v>427</v>
      </c>
      <c r="D469" s="237" t="s">
        <v>793</v>
      </c>
      <c r="E469" s="237" t="s">
        <v>794</v>
      </c>
      <c r="F469" s="237" t="s">
        <v>427</v>
      </c>
      <c r="G469" s="237"/>
      <c r="H469" s="237" t="s">
        <v>770</v>
      </c>
      <c r="I469" s="237" t="s">
        <v>771</v>
      </c>
      <c r="J469" s="237" t="s">
        <v>471</v>
      </c>
      <c r="K469" s="237"/>
      <c r="L469" s="237" t="s">
        <v>770</v>
      </c>
      <c r="M469" s="237" t="s">
        <v>771</v>
      </c>
      <c r="N469" s="237" t="s">
        <v>471</v>
      </c>
      <c r="O469" s="237"/>
      <c r="P469" s="237" t="s">
        <v>770</v>
      </c>
      <c r="Q469" s="237" t="s">
        <v>771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770</v>
      </c>
      <c r="AO469" s="237" t="s">
        <v>771</v>
      </c>
      <c r="AP469" s="237" t="s">
        <v>471</v>
      </c>
      <c r="AQ469" s="237"/>
      <c r="AR469" s="237" t="s">
        <v>770</v>
      </c>
      <c r="AS469" s="237" t="s">
        <v>771</v>
      </c>
      <c r="AT469" s="237" t="s">
        <v>471</v>
      </c>
    </row>
    <row r="470" spans="1:46" ht="12.75">
      <c r="A470" s="237" t="s">
        <v>795</v>
      </c>
      <c r="B470" s="237" t="s">
        <v>796</v>
      </c>
      <c r="C470" s="237" t="s">
        <v>635</v>
      </c>
      <c r="D470" s="237" t="s">
        <v>795</v>
      </c>
      <c r="E470" s="237" t="s">
        <v>796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797</v>
      </c>
      <c r="B471" s="237" t="s">
        <v>798</v>
      </c>
      <c r="C471" s="237" t="s">
        <v>799</v>
      </c>
      <c r="D471" s="237" t="s">
        <v>797</v>
      </c>
      <c r="E471" s="237" t="s">
        <v>798</v>
      </c>
      <c r="F471" s="237" t="s">
        <v>799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800</v>
      </c>
      <c r="B472" s="237" t="s">
        <v>801</v>
      </c>
      <c r="C472" s="237" t="s">
        <v>284</v>
      </c>
      <c r="D472" s="237" t="s">
        <v>800</v>
      </c>
      <c r="E472" s="237" t="s">
        <v>801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802</v>
      </c>
      <c r="B473" s="237" t="s">
        <v>803</v>
      </c>
      <c r="C473" s="237" t="s">
        <v>558</v>
      </c>
      <c r="D473" s="237" t="s">
        <v>802</v>
      </c>
      <c r="E473" s="237" t="s">
        <v>803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804</v>
      </c>
      <c r="B474" s="237" t="s">
        <v>805</v>
      </c>
      <c r="C474" s="237" t="s">
        <v>543</v>
      </c>
      <c r="D474" s="237" t="s">
        <v>804</v>
      </c>
      <c r="E474" s="237" t="s">
        <v>805</v>
      </c>
      <c r="F474" s="237" t="s">
        <v>543</v>
      </c>
      <c r="G474" s="237"/>
      <c r="H474" s="237" t="s">
        <v>355</v>
      </c>
      <c r="I474" s="237" t="s">
        <v>356</v>
      </c>
      <c r="J474" s="237" t="s">
        <v>787</v>
      </c>
      <c r="K474" s="237"/>
      <c r="L474" s="237" t="s">
        <v>355</v>
      </c>
      <c r="M474" s="237" t="s">
        <v>356</v>
      </c>
      <c r="N474" s="237" t="s">
        <v>787</v>
      </c>
      <c r="O474" s="237"/>
      <c r="P474" s="237" t="s">
        <v>355</v>
      </c>
      <c r="Q474" s="237" t="s">
        <v>356</v>
      </c>
      <c r="R474" s="237" t="s">
        <v>787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787</v>
      </c>
      <c r="AQ474" s="237"/>
      <c r="AR474" s="237" t="s">
        <v>355</v>
      </c>
      <c r="AS474" s="237" t="s">
        <v>356</v>
      </c>
      <c r="AT474" s="237" t="s">
        <v>787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806</v>
      </c>
      <c r="B476" s="237" t="s">
        <v>807</v>
      </c>
      <c r="C476" s="237" t="s">
        <v>391</v>
      </c>
      <c r="D476" s="237" t="s">
        <v>806</v>
      </c>
      <c r="E476" s="237" t="s">
        <v>807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808</v>
      </c>
      <c r="B478" s="237" t="s">
        <v>809</v>
      </c>
      <c r="C478" s="237" t="s">
        <v>499</v>
      </c>
      <c r="D478" s="237" t="s">
        <v>808</v>
      </c>
      <c r="E478" s="237" t="s">
        <v>809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810</v>
      </c>
      <c r="B479" s="237" t="s">
        <v>811</v>
      </c>
      <c r="C479" s="237" t="s">
        <v>812</v>
      </c>
      <c r="D479" s="237" t="s">
        <v>810</v>
      </c>
      <c r="E479" s="237" t="s">
        <v>811</v>
      </c>
      <c r="F479" s="237" t="s">
        <v>812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776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813</v>
      </c>
      <c r="B480" s="237" t="s">
        <v>814</v>
      </c>
      <c r="C480" s="237" t="s">
        <v>435</v>
      </c>
      <c r="D480" s="237" t="s">
        <v>813</v>
      </c>
      <c r="E480" s="237" t="s">
        <v>814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815</v>
      </c>
      <c r="B481" s="237" t="s">
        <v>816</v>
      </c>
      <c r="C481" s="237" t="s">
        <v>817</v>
      </c>
      <c r="D481" s="237" t="s">
        <v>815</v>
      </c>
      <c r="E481" s="237" t="s">
        <v>816</v>
      </c>
      <c r="F481" s="237" t="s">
        <v>817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831</v>
      </c>
      <c r="B483" s="237" t="s">
        <v>677</v>
      </c>
      <c r="C483" s="237" t="s">
        <v>643</v>
      </c>
      <c r="D483" s="237" t="s">
        <v>831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818</v>
      </c>
      <c r="B485" s="237" t="s">
        <v>819</v>
      </c>
      <c r="C485" s="237" t="s">
        <v>421</v>
      </c>
      <c r="D485" s="237" t="s">
        <v>818</v>
      </c>
      <c r="E485" s="237" t="s">
        <v>819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765</v>
      </c>
      <c r="U495" s="237" t="s">
        <v>281</v>
      </c>
      <c r="V495" s="237" t="s">
        <v>766</v>
      </c>
      <c r="W495" s="237"/>
      <c r="X495" s="237" t="s">
        <v>765</v>
      </c>
      <c r="Y495" s="237" t="s">
        <v>281</v>
      </c>
      <c r="Z495" s="237" t="s">
        <v>766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831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765</v>
      </c>
      <c r="I498" s="237" t="s">
        <v>281</v>
      </c>
      <c r="J498" s="237" t="s">
        <v>766</v>
      </c>
      <c r="K498" s="237"/>
      <c r="L498" s="237" t="s">
        <v>765</v>
      </c>
      <c r="M498" s="237" t="s">
        <v>281</v>
      </c>
      <c r="N498" s="237" t="s">
        <v>766</v>
      </c>
      <c r="O498" s="237"/>
      <c r="P498" s="237" t="s">
        <v>765</v>
      </c>
      <c r="Q498" s="237" t="s">
        <v>281</v>
      </c>
      <c r="R498" s="237" t="s">
        <v>766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831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765</v>
      </c>
      <c r="AS498" s="237" t="s">
        <v>281</v>
      </c>
      <c r="AT498" s="237" t="s">
        <v>766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831</v>
      </c>
      <c r="AK499" s="237" t="s">
        <v>677</v>
      </c>
      <c r="AL499" s="237" t="s">
        <v>643</v>
      </c>
      <c r="AM499" s="237"/>
      <c r="AN499" s="237" t="s">
        <v>765</v>
      </c>
      <c r="AO499" s="237" t="s">
        <v>281</v>
      </c>
      <c r="AP499" s="237" t="s">
        <v>766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786</v>
      </c>
      <c r="U502" s="237" t="s">
        <v>624</v>
      </c>
      <c r="V502" s="237" t="s">
        <v>519</v>
      </c>
      <c r="W502" s="237"/>
      <c r="X502" s="237" t="s">
        <v>786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786</v>
      </c>
      <c r="U503" s="237" t="s">
        <v>624</v>
      </c>
      <c r="V503" s="237" t="s">
        <v>519</v>
      </c>
      <c r="W503" s="237"/>
      <c r="X503" s="237" t="s">
        <v>786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785</v>
      </c>
      <c r="U504" s="237" t="s">
        <v>276</v>
      </c>
      <c r="V504" s="237" t="s">
        <v>629</v>
      </c>
      <c r="W504" s="237"/>
      <c r="X504" s="237" t="s">
        <v>785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785</v>
      </c>
      <c r="U505" s="237" t="s">
        <v>276</v>
      </c>
      <c r="V505" s="237" t="s">
        <v>629</v>
      </c>
      <c r="W505" s="237"/>
      <c r="X505" s="237" t="s">
        <v>785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767</v>
      </c>
      <c r="AK505" s="237" t="s">
        <v>768</v>
      </c>
      <c r="AL505" s="237" t="s">
        <v>769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788</v>
      </c>
      <c r="AC507" s="237" t="s">
        <v>789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777</v>
      </c>
      <c r="B509" s="237" t="s">
        <v>518</v>
      </c>
      <c r="C509" s="237" t="s">
        <v>519</v>
      </c>
      <c r="D509" s="237" t="s">
        <v>777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790</v>
      </c>
      <c r="AC511" s="237" t="s">
        <v>791</v>
      </c>
      <c r="AD511" s="237" t="s">
        <v>792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793</v>
      </c>
      <c r="AC512" s="237" t="s">
        <v>794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795</v>
      </c>
      <c r="AC513" s="237" t="s">
        <v>796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778</v>
      </c>
      <c r="B514" s="237" t="s">
        <v>779</v>
      </c>
      <c r="C514" s="237" t="s">
        <v>314</v>
      </c>
      <c r="D514" s="237" t="s">
        <v>778</v>
      </c>
      <c r="E514" s="237" t="s">
        <v>779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797</v>
      </c>
      <c r="AC514" s="237" t="s">
        <v>798</v>
      </c>
      <c r="AD514" s="237" t="s">
        <v>799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800</v>
      </c>
      <c r="AC515" s="237" t="s">
        <v>801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802</v>
      </c>
      <c r="AC516" s="237" t="s">
        <v>803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804</v>
      </c>
      <c r="AC517" s="237" t="s">
        <v>805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806</v>
      </c>
      <c r="AC519" s="237" t="s">
        <v>807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820</v>
      </c>
      <c r="B520" s="237" t="s">
        <v>821</v>
      </c>
      <c r="C520" s="237" t="s">
        <v>363</v>
      </c>
      <c r="D520" s="237" t="s">
        <v>820</v>
      </c>
      <c r="E520" s="237" t="s">
        <v>821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808</v>
      </c>
      <c r="AC521" s="237" t="s">
        <v>809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810</v>
      </c>
      <c r="AC522" s="237" t="s">
        <v>811</v>
      </c>
      <c r="AD522" s="237" t="s">
        <v>812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813</v>
      </c>
      <c r="AC523" s="237" t="s">
        <v>814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815</v>
      </c>
      <c r="AC524" s="237" t="s">
        <v>816</v>
      </c>
      <c r="AD524" s="237" t="s">
        <v>817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770</v>
      </c>
      <c r="AK526" s="237" t="s">
        <v>771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831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831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822</v>
      </c>
      <c r="B530" s="237" t="s">
        <v>466</v>
      </c>
      <c r="C530" s="237" t="s">
        <v>823</v>
      </c>
      <c r="D530" s="237" t="s">
        <v>822</v>
      </c>
      <c r="E530" s="237" t="s">
        <v>466</v>
      </c>
      <c r="F530" s="237" t="s">
        <v>823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818</v>
      </c>
      <c r="AC531" s="237" t="s">
        <v>819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780</v>
      </c>
      <c r="B533" s="237" t="s">
        <v>781</v>
      </c>
      <c r="C533" s="237" t="s">
        <v>360</v>
      </c>
      <c r="D533" s="237" t="s">
        <v>780</v>
      </c>
      <c r="E533" s="237" t="s">
        <v>781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787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782</v>
      </c>
      <c r="B541" s="237" t="s">
        <v>574</v>
      </c>
      <c r="C541" s="237" t="s">
        <v>314</v>
      </c>
      <c r="D541" s="237" t="s">
        <v>782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824</v>
      </c>
      <c r="B550" s="237" t="s">
        <v>825</v>
      </c>
      <c r="C550" s="237" t="s">
        <v>292</v>
      </c>
      <c r="D550" s="237" t="s">
        <v>824</v>
      </c>
      <c r="E550" s="237" t="s">
        <v>825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783</v>
      </c>
      <c r="B551" s="237" t="s">
        <v>442</v>
      </c>
      <c r="C551" s="237" t="s">
        <v>363</v>
      </c>
      <c r="D551" s="237" t="s">
        <v>783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765</v>
      </c>
      <c r="B552" s="237" t="s">
        <v>281</v>
      </c>
      <c r="C552" s="237" t="s">
        <v>766</v>
      </c>
      <c r="D552" s="237" t="s">
        <v>765</v>
      </c>
      <c r="E552" s="237" t="s">
        <v>281</v>
      </c>
      <c r="F552" s="237" t="s">
        <v>766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765</v>
      </c>
      <c r="B553" s="237" t="s">
        <v>281</v>
      </c>
      <c r="C553" s="237" t="s">
        <v>766</v>
      </c>
      <c r="D553" s="237" t="s">
        <v>765</v>
      </c>
      <c r="E553" s="237" t="s">
        <v>281</v>
      </c>
      <c r="F553" s="237" t="s">
        <v>766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826</v>
      </c>
      <c r="B555" s="237" t="s">
        <v>827</v>
      </c>
      <c r="C555" s="237" t="s">
        <v>308</v>
      </c>
      <c r="D555" s="237" t="s">
        <v>826</v>
      </c>
      <c r="E555" s="237" t="s">
        <v>827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828</v>
      </c>
      <c r="B562" s="237" t="s">
        <v>829</v>
      </c>
      <c r="C562" s="237" t="s">
        <v>830</v>
      </c>
      <c r="D562" s="237" t="s">
        <v>828</v>
      </c>
      <c r="E562" s="237" t="s">
        <v>829</v>
      </c>
      <c r="F562" s="237" t="s">
        <v>830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777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778</v>
      </c>
      <c r="AC574" s="237" t="s">
        <v>779</v>
      </c>
      <c r="AD574" s="237" t="s">
        <v>314</v>
      </c>
      <c r="AE574" s="237"/>
      <c r="AF574" s="237"/>
      <c r="AG574" s="237"/>
      <c r="AH574" s="237"/>
      <c r="AI574" s="237"/>
      <c r="AJ574" s="237" t="s">
        <v>765</v>
      </c>
      <c r="AK574" s="237" t="s">
        <v>281</v>
      </c>
      <c r="AL574" s="237" t="s">
        <v>766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765</v>
      </c>
      <c r="AK575" s="237" t="s">
        <v>281</v>
      </c>
      <c r="AL575" s="237" t="s">
        <v>766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820</v>
      </c>
      <c r="AC584" s="237" t="s">
        <v>821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786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786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785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785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822</v>
      </c>
      <c r="AC603" s="237" t="s">
        <v>466</v>
      </c>
      <c r="AD603" s="237" t="s">
        <v>823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780</v>
      </c>
      <c r="AC606" s="237" t="s">
        <v>781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782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824</v>
      </c>
      <c r="AC627" s="237" t="s">
        <v>825</v>
      </c>
      <c r="AD627" s="237" t="s">
        <v>292</v>
      </c>
    </row>
    <row r="628" spans="28:30" ht="12.75">
      <c r="AB628" s="237" t="s">
        <v>783</v>
      </c>
      <c r="AC628" s="237" t="s">
        <v>442</v>
      </c>
      <c r="AD628" s="237" t="s">
        <v>363</v>
      </c>
    </row>
    <row r="629" spans="28:30" ht="12.75">
      <c r="AB629" s="237" t="s">
        <v>765</v>
      </c>
      <c r="AC629" s="237" t="s">
        <v>281</v>
      </c>
      <c r="AD629" s="237" t="s">
        <v>766</v>
      </c>
    </row>
    <row r="630" spans="28:30" ht="12.75">
      <c r="AB630" s="237" t="s">
        <v>765</v>
      </c>
      <c r="AC630" s="237" t="s">
        <v>281</v>
      </c>
      <c r="AD630" s="237" t="s">
        <v>766</v>
      </c>
    </row>
    <row r="631" spans="28:30" ht="11.25">
      <c r="AB631" s="89" t="s">
        <v>765</v>
      </c>
      <c r="AC631" s="89" t="s">
        <v>281</v>
      </c>
      <c r="AD631" s="89" t="s">
        <v>766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826</v>
      </c>
      <c r="AC636" s="237" t="s">
        <v>827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786</v>
      </c>
      <c r="AC643" s="89" t="s">
        <v>624</v>
      </c>
      <c r="AD643" s="89" t="s">
        <v>519</v>
      </c>
    </row>
    <row r="644" spans="28:30" ht="11.25">
      <c r="AB644" s="89" t="s">
        <v>786</v>
      </c>
      <c r="AC644" s="89" t="s">
        <v>624</v>
      </c>
      <c r="AD644" s="89" t="s">
        <v>519</v>
      </c>
    </row>
    <row r="645" spans="28:30" ht="11.25">
      <c r="AB645" s="89" t="s">
        <v>785</v>
      </c>
      <c r="AC645" s="89" t="s">
        <v>276</v>
      </c>
      <c r="AD645" s="89" t="s">
        <v>629</v>
      </c>
    </row>
    <row r="646" spans="28:30" ht="11.25">
      <c r="AB646" s="89" t="s">
        <v>785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828</v>
      </c>
      <c r="AC650" s="237" t="s">
        <v>829</v>
      </c>
      <c r="AD650" s="237" t="s">
        <v>830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777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778</v>
      </c>
      <c r="B30" s="81" t="s">
        <v>779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820</v>
      </c>
      <c r="B36" s="81" t="s">
        <v>821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822</v>
      </c>
      <c r="B46" s="81" t="s">
        <v>466</v>
      </c>
      <c r="C46" s="81" t="s">
        <v>823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780</v>
      </c>
      <c r="B49" s="81" t="s">
        <v>781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782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2016-08-18T11:31:30Z</cp:lastPrinted>
  <dcterms:created xsi:type="dcterms:W3CDTF">2009-01-25T23:42:29Z</dcterms:created>
  <dcterms:modified xsi:type="dcterms:W3CDTF">2016-12-20T05:19:54Z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