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<sst xmlns="http://schemas.openxmlformats.org/spreadsheetml/2006/main" count="5899" uniqueCount="680">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</sst>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K19" sqref="K1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2017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L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4" sqref="T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Май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603.353</v>
      </c>
      <c r="G20" s="48">
        <f t="shared" si="0"/>
        <v>200.094</v>
      </c>
      <c r="H20" s="48">
        <f t="shared" si="0"/>
        <v>186.126</v>
      </c>
      <c r="I20" s="48">
        <f t="shared" si="0"/>
        <v>0</v>
      </c>
      <c r="J20" s="48">
        <f t="shared" si="0"/>
        <v>13.968</v>
      </c>
      <c r="K20" s="48">
        <f t="shared" si="0"/>
        <v>0</v>
      </c>
      <c r="L20" s="48">
        <f t="shared" si="0"/>
        <v>403.259</v>
      </c>
      <c r="M20" s="48">
        <f t="shared" si="0"/>
        <v>376.50800000000004</v>
      </c>
      <c r="N20" s="48">
        <f t="shared" si="0"/>
        <v>0</v>
      </c>
      <c r="O20" s="48">
        <f t="shared" si="0"/>
        <v>26.751</v>
      </c>
      <c r="P20" s="48">
        <f t="shared" si="0"/>
        <v>0</v>
      </c>
      <c r="Q20" s="48">
        <f>IF(G20=0,0,T20/G20)</f>
        <v>2.277015252831169</v>
      </c>
      <c r="R20" s="48">
        <f>IF(L20=0,0,U20/L20)</f>
        <v>2.2461899672418966</v>
      </c>
      <c r="S20" s="48">
        <f>SUM(S21:S24)</f>
        <v>1361.4134099999999</v>
      </c>
      <c r="T20" s="48">
        <f>SUM(T21:T24)</f>
        <v>455.6170899999999</v>
      </c>
      <c r="U20" s="48">
        <f>SUM(U21:U24)</f>
        <v>905.7963199999999</v>
      </c>
      <c r="V20" s="48">
        <f>SUM(V21:V24)</f>
        <v>0</v>
      </c>
      <c r="W20" s="131">
        <f>SUM(W21:W24)</f>
        <v>1361.4134099999999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602.611</v>
      </c>
      <c r="G22" s="48">
        <f>H22+I22+J22+K22</f>
        <v>199.352</v>
      </c>
      <c r="H22" s="56">
        <f>82.077+104.049</f>
        <v>186.126</v>
      </c>
      <c r="I22" s="56">
        <v>0</v>
      </c>
      <c r="J22" s="56">
        <f>13.226</f>
        <v>13.226</v>
      </c>
      <c r="K22" s="56">
        <v>0</v>
      </c>
      <c r="L22" s="48">
        <f>M22+N22+O22+P22</f>
        <v>403.259</v>
      </c>
      <c r="M22" s="56">
        <f>166.03+210.478</f>
        <v>376.50800000000004</v>
      </c>
      <c r="N22" s="56"/>
      <c r="O22" s="56">
        <v>26.751</v>
      </c>
      <c r="P22" s="56"/>
      <c r="Q22" s="56">
        <f>T22/G22</f>
        <v>2.278617671254865</v>
      </c>
      <c r="R22" s="56">
        <f>U22/L22</f>
        <v>2.2461899672418966</v>
      </c>
      <c r="S22" s="48">
        <f>T22+U22</f>
        <v>1360.0433099999998</v>
      </c>
      <c r="T22" s="56">
        <f>187.021+237.08709+30.1389</f>
        <v>454.2469899999999</v>
      </c>
      <c r="U22" s="56">
        <f>372.93492+472.77358+60.08782</f>
        <v>905.7963199999999</v>
      </c>
      <c r="V22" s="56">
        <v>0</v>
      </c>
      <c r="W22" s="57">
        <f>S22-V22</f>
        <v>1360.0433099999998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0.742</v>
      </c>
      <c r="G23" s="48">
        <f>H23+I23+J23+K23</f>
        <v>0.742</v>
      </c>
      <c r="H23" s="56"/>
      <c r="I23" s="56"/>
      <c r="J23" s="56">
        <v>0.742</v>
      </c>
      <c r="K23" s="56"/>
      <c r="L23" s="48">
        <f>M23+N23+O23+P23</f>
        <v>0</v>
      </c>
      <c r="M23" s="56"/>
      <c r="N23" s="56"/>
      <c r="O23" s="56"/>
      <c r="P23" s="56"/>
      <c r="Q23" s="56">
        <f>T23/G23</f>
        <v>1.8464959568733155</v>
      </c>
      <c r="R23" s="56"/>
      <c r="S23" s="48">
        <f>T23+U23</f>
        <v>1.3701</v>
      </c>
      <c r="T23" s="56">
        <v>1.3701</v>
      </c>
      <c r="U23" s="56"/>
      <c r="V23" s="56"/>
      <c r="W23" s="57">
        <f>S23-V23</f>
        <v>1.3701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2018-02-16T08:34:57Z</cp:lastPrinted>
  <dcterms:created xsi:type="dcterms:W3CDTF">2009-01-25T23:42:29Z</dcterms:created>
  <dcterms:modified xsi:type="dcterms:W3CDTF">2018-06-18T05:54:16Z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