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<sst xmlns="http://schemas.openxmlformats.org/spreadsheetml/2006/main" count="5884" uniqueCount="679">
  <si>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</si>
  <si>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</si>
  <si>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</si>
  <si>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</si>
  <si>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</si>
  <si>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</si>
  <si>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</si>
  <si>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</si>
  <si>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</si>
  <si>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</si>
  <si>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</si>
  <si>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</si>
  <si>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</si>
  <si>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</si>
  <si>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</si>
  <si>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</si>
  <si>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</si>
  <si>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</si>
  <si>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</si>
  <si>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</si>
  <si>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</si>
  <si>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</si>
  <si>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</si>
  <si>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</si>
  <si>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</si>
  <si>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</si>
  <si>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</si>
  <si>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</si>
  <si>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</si>
  <si>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</si>
  <si>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</si>
  <si>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</si>
  <si>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</si>
  <si>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</si>
  <si>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</si>
  <si>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</si>
  <si>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</si>
  <si>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</si>
  <si>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</si>
  <si>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</si>
  <si>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</si>
  <si>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</si>
  <si>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</si>
  <si>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</si>
  <si>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</si>
  <si>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</si>
  <si>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</si>
  <si>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</si>
  <si>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</si>
  <si>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</si>
  <si>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</si>
  <si>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</si>
  <si>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</si>
  <si>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</si>
  <si>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</si>
  <si>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</si>
  <si>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</si>
  <si>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</si>
  <si>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</si>
  <si>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</si>
  <si>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</si>
  <si>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</si>
  <si>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</si>
  <si>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</si>
  <si>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</si>
  <si>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</si>
  <si>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</si>
  <si>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</si>
  <si>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</si>
  <si>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</si>
  <si>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</si>
  <si>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</si>
  <si>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</si>
  <si>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</si>
  <si>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</si>
  <si>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</si>
  <si>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</si>
  <si>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</si>
  <si>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</si>
  <si>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</si>
  <si>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</si>
  <si>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</si>
  <si>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</si>
  <si>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</si>
  <si>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</si>
  <si>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</si>
  <si>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</si>
  <si>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</si>
  <si>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</si>
  <si>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</si>
  <si>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</si>
  <si>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</si>
  <si>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</si>
  <si>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</si>
  <si>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</si>
  <si>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</si>
  <si>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</si>
  <si>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</si>
  <si>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</si>
  <si>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</si>
  <si>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</si>
  <si>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</si>
  <si>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</si>
  <si>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</si>
  <si>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</si>
  <si>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</si>
  <si>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</si>
  <si>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</si>
  <si>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</si>
  <si>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</si>
  <si>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</si>
  <si>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</si>
  <si>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</si>
  <si>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</si>
  <si>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</si>
  <si>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</si>
  <si>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</si>
  <si>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</si>
  <si>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</si>
  <si>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</si>
  <si>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</si>
  <si>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</si>
  <si>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</si>
  <si>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</si>
  <si>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</si>
  <si>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</si>
  <si>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</si>
  <si>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</si>
  <si>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</si>
  <si>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</si>
  <si>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</si>
  <si>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</si>
  <si>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</si>
  <si>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</si>
  <si>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</si>
  <si>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</si>
  <si>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</si>
  <si>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</si>
  <si>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</si>
  <si>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</si>
  <si>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</si>
  <si>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</si>
  <si>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</si>
  <si>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</si>
  <si>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</si>
  <si>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</si>
  <si>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</si>
  <si>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</si>
  <si>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</si>
  <si>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</si>
  <si>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</si>
  <si>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</si>
  <si>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</si>
  <si>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</si>
  <si>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</si>
  <si>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</si>
  <si>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</si>
  <si>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</si>
  <si>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</si>
  <si>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</si>
  <si>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</si>
  <si>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</si>
  <si>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</si>
  <si>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</si>
  <si>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</si>
  <si>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</si>
  <si>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</si>
  <si>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</si>
  <si>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</si>
  <si>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</si>
  <si>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</si>
  <si>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</si>
  <si>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</si>
  <si>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</si>
  <si>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</si>
  <si>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</si>
  <si>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</si>
  <si>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</si>
  <si>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</si>
  <si>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</si>
  <si>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</si>
  <si>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</si>
  <si>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</si>
  <si>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</si>
  <si>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</si>
  <si>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</si>
  <si>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</si>
  <si>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</si>
  <si>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</si>
  <si>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</si>
  <si>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</si>
  <si>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</si>
  <si>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</si>
  <si>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</si>
  <si>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</si>
  <si>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</si>
  <si>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</si>
  <si>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</si>
  <si>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</si>
  <si>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</si>
  <si>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</si>
  <si>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</si>
  <si>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</si>
  <si>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</si>
  <si>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</si>
  <si>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</si>
  <si>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</si>
  <si>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</si>
  <si>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</si>
  <si>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</si>
  <si>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</si>
  <si>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</si>
  <si>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</si>
  <si>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</si>
  <si>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</si>
  <si>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</si>
  <si>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</si>
  <si>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</si>
  <si>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</si>
  <si>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</si>
  <si>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</si>
  <si>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</si>
  <si>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</si>
  <si>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</si>
  <si>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</si>
  <si>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</si>
  <si>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</si>
  <si>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</si>
  <si>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</si>
  <si>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</si>
  <si>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</si>
  <si>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</si>
  <si>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</si>
  <si>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</si>
  <si>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</si>
  <si>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</si>
  <si>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</si>
  <si>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</si>
  <si>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</si>
  <si>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</si>
  <si>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</si>
  <si>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</si>
  <si>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</si>
  <si>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</si>
  <si>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</si>
  <si>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</si>
  <si>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</si>
  <si>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</si>
  <si>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</si>
  <si>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</si>
  <si>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</si>
  <si>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</si>
  <si>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</si>
  <si>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</si>
  <si>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</si>
  <si>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</si>
  <si>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</si>
  <si>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</si>
  <si>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</si>
  <si>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</si>
  <si>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</si>
  <si>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</si>
  <si>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</si>
  <si>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</si>
  <si>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</si>
  <si>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</si>
  <si>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</si>
  <si>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</si>
  <si>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</si>
  <si>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</si>
  <si>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</si>
  <si>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</si>
  <si>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</si>
  <si>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</si>
  <si>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</si>
  <si>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</si>
  <si>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</si>
  <si>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</si>
  <si>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</si>
  <si>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</si>
  <si>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</si>
  <si>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</si>
  <si>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</si>
  <si>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</si>
  <si>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</si>
  <si>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</si>
  <si>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</si>
  <si>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</si>
  <si>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</si>
  <si>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</si>
  <si>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</si>
  <si>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</si>
  <si>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</si>
  <si>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</si>
  <si>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</si>
  <si>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</si>
  <si>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</si>
  <si>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</si>
  <si>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</si>
  <si>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</si>
  <si>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</si>
  <si>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</si>
  <si>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</si>
  <si>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</si>
  <si>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</si>
  <si>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</si>
  <si>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</si>
  <si>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</si>
  <si>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</si>
  <si>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</si>
  <si>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</si>
  <si>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</si>
  <si>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</si>
  <si>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</si>
  <si>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</si>
  <si>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</si>
  <si>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</si>
  <si>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</si>
  <si>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</si>
  <si>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</si>
  <si>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</si>
  <si>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</si>
  <si>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</si>
  <si>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</si>
  <si>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</si>
  <si>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</si>
  <si>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</si>
  <si>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</si>
  <si>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</si>
  <si>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</si>
  <si>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</si>
  <si>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</si>
  <si>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</si>
  <si>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</si>
  <si>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</si>
  <si>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</si>
  <si>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</si>
  <si>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</si>
  <si>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</si>
  <si>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</si>
  <si>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</si>
  <si>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</si>
  <si>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</si>
  <si>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</si>
  <si>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</si>
  <si>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</si>
  <si>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</si>
  <si>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</si>
  <si>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</si>
  <si>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</si>
  <si>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</si>
  <si>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</si>
  <si>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</si>
  <si>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</si>
  <si>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</si>
  <si>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</si>
  <si>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</si>
  <si>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</si>
  <si>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</si>
  <si>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</si>
  <si>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</si>
  <si>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</si>
  <si>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</si>
  <si>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</si>
  <si>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</si>
  <si>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</si>
  <si>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</si>
  <si>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</si>
  <si>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</si>
  <si>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</si>
  <si>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</si>
  <si>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</si>
  <si>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</si>
  <si>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</si>
  <si>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</si>
  <si>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</si>
  <si>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</si>
  <si>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</si>
  <si>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</si>
  <si>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</si>
  <si>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</si>
  <si>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</si>
  <si>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</si>
  <si>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</si>
  <si>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</si>
  <si>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</si>
  <si>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</si>
  <si>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</si>
  <si>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</si>
  <si>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</si>
  <si>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</si>
  <si>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</si>
  <si>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</si>
  <si>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</si>
  <si>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</si>
  <si>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</si>
  <si>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</si>
  <si>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</si>
  <si>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</si>
  <si>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</si>
  <si>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</si>
  <si>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</si>
  <si>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</si>
  <si>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</si>
  <si>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</si>
  <si>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</si>
  <si>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</si>
  <si>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</si>
  <si>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</si>
  <si>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</si>
  <si>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</si>
  <si>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</si>
  <si>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</si>
  <si>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</si>
  <si>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</si>
  <si>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</si>
  <si>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</si>
  <si>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</si>
  <si>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</si>
  <si>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</si>
  <si>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</si>
  <si>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</si>
  <si>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</si>
  <si>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</si>
  <si>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</si>
  <si>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</si>
  <si>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</si>
  <si>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</si>
  <si>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</si>
  <si>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</si>
  <si>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</si>
  <si>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</si>
  <si>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</si>
  <si>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</si>
  <si>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</si>
  <si>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</si>
  <si>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</si>
  <si>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</si>
  <si>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</si>
  <si>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</si>
  <si>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</si>
  <si>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</si>
  <si>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</si>
  <si>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</si>
  <si>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</si>
  <si>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</si>
  <si>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</si>
  <si>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</si>
  <si>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</si>
  <si>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</si>
  <si>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</si>
  <si>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</si>
  <si>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</si>
  <si>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</si>
  <si>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</si>
  <si>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</si>
  <si>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</si>
  <si>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</si>
  <si>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</si>
  <si>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</si>
  <si>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</si>
  <si>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</si>
  <si>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</si>
  <si>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</si>
  <si>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</si>
  <si>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</si>
  <si>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</si>
  <si>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</si>
  <si>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</si>
  <si>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</si>
  <si>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</si>
  <si>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</si>
  <si>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</si>
  <si>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</si>
  <si>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</si>
  <si>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</si>
  <si>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</si>
  <si>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</si>
  <si>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</si>
  <si>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</si>
  <si>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</si>
  <si>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</si>
  <si>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</si>
  <si>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</si>
  <si>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</si>
  <si>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</si>
  <si>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</si>
  <si>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</si>
  <si>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</si>
  <si>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</si>
  <si>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</si>
  <si>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</si>
  <si>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</si>
  <si>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</si>
  <si>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</si>
  <si>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</si>
  <si>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</si>
  <si>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</si>
  <si>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</si>
  <si>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</si>
  <si>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</si>
  <si>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</si>
  <si>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</si>
  <si>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</si>
  <si>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</si>
  <si>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</si>
  <si>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</si>
  <si>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</si>
  <si>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</si>
  <si>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</si>
  <si>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</si>
  <si>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</si>
  <si>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</si>
  <si>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</si>
  <si>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</si>
  <si>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</si>
  <si>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</si>
  <si>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</si>
  <si>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</si>
  <si>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</si>
  <si>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</si>
  <si>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</si>
  <si>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</si>
  <si>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</si>
  <si>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</si>
  <si>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</si>
  <si>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</si>
  <si>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</si>
  <si>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</si>
  <si>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</si>
  <si>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</si>
  <si>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</si>
  <si>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</si>
  <si>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</si>
  <si>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</si>
  <si>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</si>
  <si>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</si>
  <si>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</si>
  <si>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</si>
  <si>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</si>
  <si>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</si>
  <si>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</si>
  <si>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</si>
  <si>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</si>
  <si>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</si>
  <si>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</si>
  <si>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</si>
  <si>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</si>
  <si>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</si>
  <si>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</si>
  <si>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</si>
  <si>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</si>
  <si>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</si>
  <si>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</si>
  <si>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</si>
  <si>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</si>
  <si>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</si>
  <si>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</si>
  <si>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</si>
  <si>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</si>
  <si>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</si>
  <si>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</si>
  <si>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</si>
  <si>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</si>
  <si>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</si>
  <si>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</si>
  <si>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</si>
  <si>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</si>
  <si>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</si>
  <si>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</si>
  <si>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</si>
  <si>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</si>
  <si>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</si>
  <si>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</si>
  <si>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</si>
  <si>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</si>
  <si>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</si>
  <si>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</si>
  <si>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</si>
  <si>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</si>
  <si>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</si>
  <si>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</si>
  <si>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</si>
  <si>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</si>
  <si>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</si>
  <si>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</si>
  <si>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</si>
  <si>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</si>
  <si>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</si>
  <si>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</si>
  <si>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</si>
  <si>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</si>
  <si>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</si>
  <si>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</si>
  <si>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</si>
  <si>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</si>
  <si>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</si>
  <si>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</si>
  <si>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</si>
  <si>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</si>
  <si>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</si>
  <si>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</si>
  <si>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</si>
  <si>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</si>
  <si>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</si>
  <si>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</si>
  <si>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</si>
  <si>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</si>
  <si>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</si>
  <si>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</si>
  <si>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</si>
  <si>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</si>
  <si>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</si>
  <si>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</si>
  <si>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</si>
  <si>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</si>
  <si>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</si>
  <si>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</si>
  <si>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</si>
  <si>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</si>
  <si>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</si>
  <si>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</si>
  <si>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</si>
  <si>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</si>
  <si>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</si>
  <si>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</si>
  <si>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</si>
  <si>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</si>
  <si>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</si>
  <si>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</si>
  <si>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</si>
  <si>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</si>
  <si>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</si>
  <si>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</si>
  <si>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</si>
  <si>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</si>
  <si>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</si>
  <si>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</si>
  <si>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</si>
  <si>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</si>
  <si>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</si>
  <si>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</si>
  <si>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</si>
  <si>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</si>
  <si>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</si>
  <si>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</si>
  <si>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</si>
  <si>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</si>
  <si>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</si>
  <si>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</si>
  <si>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</si>
  <si>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</si>
  <si>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</si>
  <si>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</si>
  <si>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</si>
  <si>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</si>
  <si>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</si>
  <si>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</si>
  <si>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</si>
  <si>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</si>
  <si>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</si>
  <si>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</si>
  <si>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</si>
  <si>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</si>
  <si>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</si>
  <si>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</si>
  <si>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</si>
  <si>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</si>
  <si>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</si>
  <si>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</si>
  <si>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</si>
  <si>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</si>
  <si>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</si>
  <si>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</si>
  <si>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</si>
  <si>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</si>
  <si>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</si>
  <si>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Мыльникова Юлия Борисовна</t>
  </si>
  <si>
    <t>8 (3452) 79-24-27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</si>
</sst>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7" sqref="L17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2014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6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G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3" sqref="Q3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Май 2015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Май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239.34799999999998</v>
      </c>
      <c r="G20" s="48">
        <f t="shared" si="0"/>
        <v>28.301</v>
      </c>
      <c r="H20" s="48">
        <f t="shared" si="0"/>
        <v>27.511</v>
      </c>
      <c r="I20" s="48">
        <f t="shared" si="0"/>
        <v>0</v>
      </c>
      <c r="J20" s="48">
        <f t="shared" si="0"/>
        <v>0.79</v>
      </c>
      <c r="K20" s="48">
        <f t="shared" si="0"/>
        <v>0</v>
      </c>
      <c r="L20" s="48">
        <f t="shared" si="0"/>
        <v>211.047</v>
      </c>
      <c r="M20" s="48">
        <f t="shared" si="0"/>
        <v>205.16</v>
      </c>
      <c r="N20" s="48">
        <f t="shared" si="0"/>
        <v>0</v>
      </c>
      <c r="O20" s="48">
        <f t="shared" si="0"/>
        <v>5.887</v>
      </c>
      <c r="P20" s="48">
        <f t="shared" si="0"/>
        <v>0</v>
      </c>
      <c r="Q20" s="48">
        <f>IF(G20=0,0,T20/G20)</f>
        <v>14.820953676548532</v>
      </c>
      <c r="R20" s="48">
        <f>IF(L20=0,0,U20/L20)</f>
        <v>0</v>
      </c>
      <c r="S20" s="48">
        <f>SUM(S21:S23)</f>
        <v>419.44781</v>
      </c>
      <c r="T20" s="48">
        <f>SUM(T21:T23)</f>
        <v>419.44781</v>
      </c>
      <c r="U20" s="48">
        <f>SUM(U21:U23)</f>
        <v>0</v>
      </c>
      <c r="V20" s="48">
        <f>SUM(V21:V23)</f>
        <v>0</v>
      </c>
      <c r="W20" s="131">
        <f>SUM(W21:W23)</f>
        <v>419.44781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239.34799999999998</v>
      </c>
      <c r="G22" s="48">
        <f>H22+I22+J22+K22</f>
        <v>28.301</v>
      </c>
      <c r="H22" s="56">
        <f>(21777+5734)/1000</f>
        <v>27.511</v>
      </c>
      <c r="I22" s="56"/>
      <c r="J22" s="56">
        <f>790/1000</f>
        <v>0.79</v>
      </c>
      <c r="K22" s="56"/>
      <c r="L22" s="48">
        <f>M22+N22+O22+P22</f>
        <v>211.047</v>
      </c>
      <c r="M22" s="56">
        <f>(162399+42761)/1000</f>
        <v>205.16</v>
      </c>
      <c r="N22" s="56"/>
      <c r="O22" s="56">
        <f>5887/1000</f>
        <v>5.887</v>
      </c>
      <c r="P22" s="56"/>
      <c r="Q22" s="56">
        <f>419447.81/1000/(H22+J22+M22+O22)</f>
        <v>1.752460058157996</v>
      </c>
      <c r="R22" s="56"/>
      <c r="S22" s="48">
        <f>T22+U22</f>
        <v>419.44781</v>
      </c>
      <c r="T22" s="56">
        <f>F22*Q22</f>
        <v>419.44781</v>
      </c>
      <c r="U22" s="56"/>
      <c r="V22" s="56"/>
      <c r="W22" s="57">
        <f>S22-V22</f>
        <v>419.44781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407</v>
      </c>
      <c r="B2" s="45" t="s">
        <v>408</v>
      </c>
      <c r="C2" s="45" t="s">
        <v>256</v>
      </c>
    </row>
    <row r="122" spans="1:3" ht="11.25">
      <c r="A122" s="45" t="s">
        <v>641</v>
      </c>
      <c r="B122" s="45" t="s">
        <v>381</v>
      </c>
      <c r="C122" s="45" t="s">
        <v>642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2015-06-22T04:27:12Z</cp:lastPrinted>
  <dcterms:created xsi:type="dcterms:W3CDTF">2009-01-25T23:42:29Z</dcterms:created>
  <dcterms:modified xsi:type="dcterms:W3CDTF">2015-06-22T05:03:52Z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