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446" windowWidth="27345" windowHeight="11880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<sst xmlns="http://schemas.openxmlformats.org/spreadsheetml/2006/main" count="5899" uniqueCount="680">
  <si>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</si>
  <si>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</si>
  <si>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</si>
  <si>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</si>
  <si>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</si>
  <si>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</si>
  <si>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</si>
  <si>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</si>
  <si>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</si>
  <si>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</si>
  <si>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</si>
  <si>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</si>
  <si>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</si>
  <si>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</si>
  <si>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</si>
  <si>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</si>
  <si>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</si>
  <si>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</si>
  <si>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</si>
  <si>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</si>
  <si>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</si>
  <si>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</si>
  <si>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</si>
  <si>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</si>
  <si>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</si>
  <si>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</si>
  <si>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</si>
  <si>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</si>
  <si>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</si>
  <si>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</si>
  <si>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</si>
  <si>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</si>
  <si>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</si>
  <si>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</si>
  <si>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</si>
  <si>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</si>
  <si>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</si>
  <si>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</si>
  <si>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</si>
  <si>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</si>
  <si>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</si>
  <si>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</si>
  <si>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</si>
  <si>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</si>
  <si>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</si>
  <si>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</si>
  <si>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</si>
  <si>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</si>
  <si>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</si>
  <si>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</si>
  <si>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</si>
  <si>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</si>
  <si>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</si>
  <si>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</si>
  <si>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</si>
  <si>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</si>
  <si>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</si>
  <si>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</si>
  <si>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</si>
  <si>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</si>
  <si>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</si>
  <si>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</si>
  <si>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</si>
  <si>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</si>
  <si>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</si>
  <si>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</si>
  <si>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</si>
  <si>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</si>
  <si>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</si>
  <si>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</si>
  <si>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</si>
  <si>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</si>
  <si>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</si>
  <si>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</si>
  <si>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</si>
  <si>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</si>
  <si>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</si>
  <si>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</si>
  <si>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</si>
  <si>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</si>
  <si>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</si>
  <si>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</si>
  <si>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</si>
  <si>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</si>
  <si>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</si>
  <si>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</si>
  <si>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</si>
  <si>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</si>
  <si>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</si>
  <si>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</si>
  <si>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</si>
  <si>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</si>
  <si>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</si>
  <si>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</si>
  <si>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</si>
  <si>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</si>
  <si>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</si>
  <si>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</si>
  <si>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</si>
  <si>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</si>
  <si>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</si>
  <si>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</si>
  <si>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</si>
  <si>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</si>
  <si>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</si>
  <si>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</si>
  <si>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</si>
  <si>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</si>
  <si>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</si>
  <si>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</si>
  <si>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</si>
  <si>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</si>
  <si>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</si>
  <si>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</si>
  <si>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</si>
  <si>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</si>
  <si>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</si>
  <si>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</si>
  <si>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</si>
  <si>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</si>
  <si>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</si>
  <si>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</si>
  <si>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</si>
  <si>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</si>
  <si>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</si>
  <si>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</si>
  <si>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</si>
  <si>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</si>
  <si>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</si>
  <si>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</si>
  <si>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</si>
  <si>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</si>
  <si>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</si>
  <si>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</si>
  <si>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</si>
  <si>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</si>
  <si>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</si>
  <si>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</si>
  <si>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</si>
  <si>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</si>
  <si>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</si>
  <si>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</si>
  <si>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</si>
  <si>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</si>
  <si>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</si>
  <si>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</si>
  <si>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</si>
  <si>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</si>
  <si>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</si>
  <si>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</si>
  <si>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</si>
  <si>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</si>
  <si>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</si>
  <si>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</si>
  <si>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</si>
  <si>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</si>
  <si>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</si>
  <si>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</si>
  <si>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</si>
  <si>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</si>
  <si>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</si>
  <si>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</si>
  <si>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</si>
  <si>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</si>
  <si>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</si>
  <si>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</si>
  <si>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</si>
  <si>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</si>
  <si>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</si>
  <si>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</si>
  <si>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</si>
  <si>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</si>
  <si>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</si>
  <si>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</si>
  <si>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</si>
  <si>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</si>
  <si>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</si>
  <si>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</si>
  <si>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</si>
  <si>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</si>
  <si>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</si>
  <si>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</si>
  <si>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</si>
  <si>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</si>
  <si>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</si>
  <si>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</si>
  <si>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</si>
  <si>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</si>
  <si>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</si>
  <si>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</si>
  <si>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</si>
  <si>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</si>
  <si>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</si>
  <si>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</si>
  <si>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</si>
  <si>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</si>
  <si>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</si>
  <si>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</si>
  <si>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</si>
  <si>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</si>
  <si>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</si>
  <si>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</si>
  <si>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</si>
  <si>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</si>
  <si>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</si>
  <si>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</si>
  <si>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</si>
  <si>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</si>
  <si>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</si>
  <si>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</si>
  <si>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</si>
  <si>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</si>
  <si>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</si>
  <si>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</si>
  <si>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</si>
  <si>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</si>
  <si>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</si>
  <si>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</si>
  <si>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</si>
  <si>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</si>
  <si>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</si>
  <si>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</si>
  <si>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</si>
  <si>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</si>
  <si>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</si>
  <si>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</si>
  <si>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</si>
  <si>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</si>
  <si>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</si>
  <si>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</si>
  <si>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</si>
  <si>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</si>
  <si>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</si>
  <si>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</si>
  <si>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</si>
  <si>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</si>
  <si>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</si>
  <si>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</si>
  <si>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</si>
  <si>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</si>
  <si>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</si>
  <si>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</si>
  <si>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</si>
  <si>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</si>
  <si>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</si>
  <si>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</si>
  <si>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</si>
  <si>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</si>
  <si>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</si>
  <si>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</si>
  <si>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</si>
  <si>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</si>
  <si>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</si>
  <si>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</si>
  <si>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</si>
  <si>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</si>
  <si>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</si>
  <si>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</si>
  <si>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</si>
  <si>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</si>
  <si>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</si>
  <si>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</si>
  <si>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</si>
  <si>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</si>
  <si>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</si>
  <si>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</si>
  <si>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</si>
  <si>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</si>
  <si>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</si>
  <si>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</si>
  <si>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</si>
  <si>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</si>
  <si>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</si>
  <si>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</si>
  <si>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</si>
  <si>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</si>
  <si>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</si>
  <si>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</si>
  <si>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</si>
  <si>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</si>
  <si>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</si>
  <si>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</si>
  <si>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</si>
  <si>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</si>
  <si>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</si>
  <si>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</si>
  <si>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</si>
  <si>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</si>
  <si>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</si>
  <si>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</si>
  <si>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</si>
  <si>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</si>
  <si>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</si>
  <si>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</si>
  <si>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</si>
  <si>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</si>
  <si>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</si>
  <si>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</si>
  <si>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</si>
  <si>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</si>
  <si>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</si>
  <si>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</si>
  <si>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</si>
  <si>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</si>
  <si>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</si>
  <si>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</si>
  <si>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</si>
  <si>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</si>
  <si>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</si>
  <si>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</si>
  <si>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</si>
  <si>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</si>
  <si>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</si>
  <si>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</si>
  <si>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</si>
  <si>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</si>
  <si>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</si>
  <si>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</si>
  <si>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</si>
  <si>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</si>
  <si>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</si>
  <si>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</si>
  <si>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</si>
  <si>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</si>
  <si>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</si>
  <si>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</si>
  <si>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</si>
  <si>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</si>
  <si>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</si>
  <si>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</si>
  <si>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</si>
  <si>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</si>
  <si>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</si>
  <si>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</si>
  <si>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</si>
  <si>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</si>
  <si>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</si>
  <si>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</si>
  <si>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</si>
  <si>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</si>
  <si>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</si>
  <si>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</si>
  <si>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</si>
  <si>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</si>
  <si>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</si>
  <si>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</si>
  <si>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</si>
  <si>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</si>
  <si>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</si>
  <si>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</si>
  <si>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</si>
  <si>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</si>
  <si>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</si>
  <si>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</si>
  <si>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</si>
  <si>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</si>
  <si>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</si>
  <si>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</si>
  <si>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</si>
  <si>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</si>
  <si>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</si>
  <si>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</si>
  <si>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</si>
  <si>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</si>
  <si>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</si>
  <si>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</si>
  <si>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</si>
  <si>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</si>
  <si>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</si>
  <si>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</si>
  <si>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</si>
  <si>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</si>
  <si>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</si>
  <si>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</si>
  <si>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</si>
  <si>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</si>
  <si>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</si>
  <si>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</si>
  <si>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</si>
  <si>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</si>
  <si>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</si>
  <si>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</si>
  <si>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</si>
  <si>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</si>
  <si>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</si>
  <si>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</si>
  <si>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</si>
  <si>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</si>
  <si>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</si>
  <si>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</si>
  <si>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</si>
  <si>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</si>
  <si>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</si>
  <si>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</si>
  <si>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</si>
  <si>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</si>
  <si>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</si>
  <si>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</si>
  <si>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</si>
  <si>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</si>
  <si>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</si>
  <si>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</si>
  <si>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</si>
  <si>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</si>
  <si>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</si>
  <si>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</si>
  <si>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</si>
  <si>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</si>
  <si>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</si>
  <si>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</si>
  <si>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</si>
  <si>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</si>
  <si>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</si>
  <si>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</si>
  <si>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</si>
  <si>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</si>
  <si>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</si>
  <si>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</si>
  <si>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</si>
  <si>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</si>
  <si>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</si>
  <si>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</si>
  <si>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</si>
  <si>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</si>
  <si>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</si>
  <si>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</si>
  <si>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</si>
  <si>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</si>
  <si>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</si>
  <si>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</si>
  <si>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</si>
  <si>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</si>
  <si>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</si>
  <si>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</si>
  <si>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</si>
  <si>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</si>
  <si>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</si>
  <si>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</si>
  <si>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</si>
  <si>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</si>
  <si>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</si>
  <si>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</si>
  <si>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</si>
  <si>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</si>
  <si>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</si>
  <si>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</si>
  <si>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</si>
  <si>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</si>
  <si>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</si>
  <si>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</si>
  <si>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</si>
  <si>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</si>
  <si>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</si>
  <si>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</si>
  <si>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</si>
  <si>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</si>
  <si>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</si>
  <si>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</si>
  <si>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</si>
  <si>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</si>
  <si>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</si>
  <si>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</si>
  <si>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</si>
  <si>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</si>
  <si>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</si>
  <si>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</si>
  <si>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</si>
  <si>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</si>
  <si>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</si>
  <si>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</si>
  <si>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</si>
  <si>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</si>
  <si>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</si>
  <si>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</si>
  <si>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</si>
  <si>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</si>
  <si>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</si>
  <si>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</si>
  <si>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</si>
  <si>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</si>
  <si>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</si>
  <si>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</si>
  <si>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</si>
  <si>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</si>
  <si>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</si>
  <si>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</si>
  <si>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</si>
  <si>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</si>
  <si>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</si>
  <si>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</si>
  <si>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</si>
  <si>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</si>
  <si>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</si>
  <si>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</si>
  <si>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</si>
  <si>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</si>
  <si>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</si>
  <si>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</si>
  <si>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</si>
  <si>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</si>
  <si>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</si>
  <si>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</si>
  <si>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</si>
  <si>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</si>
  <si>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</si>
  <si>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</si>
  <si>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</si>
  <si>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</si>
  <si>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</si>
  <si>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</si>
  <si>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</si>
  <si>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</si>
  <si>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</si>
  <si>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</si>
  <si>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</si>
  <si>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</si>
  <si>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</si>
  <si>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</si>
  <si>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</si>
  <si>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</si>
  <si>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</si>
  <si>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</si>
  <si>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</si>
  <si>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</si>
  <si>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</si>
  <si>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</si>
  <si>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</si>
  <si>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</si>
  <si>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</si>
  <si>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</si>
  <si>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</si>
  <si>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</si>
  <si>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</si>
  <si>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</si>
  <si>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</si>
  <si>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</si>
  <si>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</si>
  <si>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</si>
  <si>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</si>
  <si>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</si>
  <si>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</si>
  <si>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</si>
  <si>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</si>
  <si>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</si>
  <si>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</si>
  <si>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</si>
  <si>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</si>
  <si>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</si>
  <si>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</si>
  <si>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</si>
  <si>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</si>
  <si>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</si>
  <si>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</si>
  <si>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</si>
  <si>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</si>
  <si>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</si>
  <si>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</si>
  <si>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</si>
  <si>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</si>
  <si>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</si>
  <si>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</si>
  <si>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</si>
  <si>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</si>
  <si>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</si>
  <si>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</si>
  <si>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</si>
  <si>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</si>
  <si>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</si>
  <si>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</si>
  <si>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</si>
  <si>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</si>
  <si>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</si>
  <si>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</si>
  <si>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</si>
  <si>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</si>
  <si>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</si>
  <si>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</si>
  <si>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</si>
  <si>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</si>
  <si>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</si>
  <si>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</si>
  <si>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</si>
  <si>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</si>
  <si>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</si>
  <si>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</si>
  <si>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</si>
  <si>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</si>
  <si>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</si>
  <si>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</si>
  <si>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</si>
  <si>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</si>
  <si>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</si>
  <si>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</si>
  <si>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</si>
  <si>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</si>
  <si>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</si>
  <si>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</si>
  <si>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</si>
  <si>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</si>
  <si>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</si>
  <si>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</si>
  <si>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</si>
  <si>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</si>
  <si>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</si>
  <si>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</si>
  <si>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</si>
  <si>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</si>
  <si>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</si>
  <si>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</si>
  <si>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</si>
  <si>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</si>
  <si>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</si>
  <si>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</si>
  <si>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</si>
  <si>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</si>
  <si>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</si>
  <si>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</si>
  <si>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</si>
  <si>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</si>
  <si>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</si>
  <si>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</si>
  <si>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</si>
  <si>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</si>
  <si>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</si>
  <si>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</si>
  <si>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</si>
  <si>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</si>
  <si>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</si>
  <si>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</si>
  <si>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</si>
  <si>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</si>
  <si>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</si>
  <si>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</si>
  <si>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</si>
  <si>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</si>
  <si>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</si>
  <si>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</si>
  <si>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</si>
  <si>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</si>
  <si>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</si>
  <si>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</si>
  <si>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</si>
  <si>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</si>
  <si>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</si>
  <si>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</si>
  <si>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</si>
  <si>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</si>
  <si>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</si>
  <si>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</si>
  <si>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</si>
  <si>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</si>
  <si>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</si>
  <si>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</si>
  <si>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</si>
  <si>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</si>
  <si>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</si>
  <si>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</si>
  <si>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</si>
  <si>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</si>
  <si>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</si>
  <si>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</si>
  <si>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</si>
  <si>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</si>
  <si>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</si>
  <si>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</si>
  <si>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</si>
  <si>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</si>
  <si>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</si>
  <si>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</si>
  <si>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Удалить</t>
  </si>
  <si>
    <t>1</t>
  </si>
  <si>
    <t>2</t>
  </si>
  <si>
    <t>Рябкова Татьяна Петровна</t>
  </si>
  <si>
    <t>Колегов Дмитрий Анатольевич</t>
  </si>
  <si>
    <t>73-40-50</t>
  </si>
  <si>
    <t>8-919-938-94-89</t>
  </si>
  <si>
    <t>Андреева Любовь Леонтьевна</t>
  </si>
  <si>
    <t>экономист</t>
  </si>
  <si>
    <t>ais7213@ mail.ru</t>
  </si>
  <si>
    <t>8 (3452) 56-86-56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</si>
</sst>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5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177" fontId="37" fillId="40" borderId="14" xfId="1121" applyNumberFormat="1" applyFont="1" applyFill="1" applyBorder="1" applyAlignment="1" applyProtection="1">
      <alignment horizontal="center" vertical="center"/>
      <protection locked="0"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й заголовок" xfId="1017"/>
    <cellStyle name="Мой заголовок листа" xfId="1018"/>
    <cellStyle name="Мои наименования показателей" xfId="1019"/>
    <cellStyle name="Мои наименования показателей 2" xfId="1020"/>
    <cellStyle name="Мои наименования показателей 2 2" xfId="1021"/>
    <cellStyle name="Мои наименования показателей 2 3" xfId="1022"/>
    <cellStyle name="Мои наименования показателей 2 4" xfId="1023"/>
    <cellStyle name="Мои наименования показателей 2 5" xfId="1024"/>
    <cellStyle name="Мои наименования показателей 2 6" xfId="1025"/>
    <cellStyle name="Мои наименования показателей 2 7" xfId="1026"/>
    <cellStyle name="Мои наименования показателей 2 8" xfId="1027"/>
    <cellStyle name="Мои наименования показателей 2_1" xfId="1028"/>
    <cellStyle name="Мои наименования показателей 3" xfId="1029"/>
    <cellStyle name="Мои наименования показателей 3 2" xfId="1030"/>
    <cellStyle name="Мои наименования показателей 3 3" xfId="1031"/>
    <cellStyle name="Мои наименования показателей 3 4" xfId="1032"/>
    <cellStyle name="Мои наименования показателей 3 5" xfId="1033"/>
    <cellStyle name="Мои наименования показателей 3 6" xfId="1034"/>
    <cellStyle name="Мои наименования показателей 3 7" xfId="1035"/>
    <cellStyle name="Мои наименования показателей 3 8" xfId="1036"/>
    <cellStyle name="Мои наименования показателей 3_1" xfId="1037"/>
    <cellStyle name="Мои наименования показателей 4" xfId="1038"/>
    <cellStyle name="Мои наименования показателей 4 2" xfId="1039"/>
    <cellStyle name="Мои наименования показателей 4 3" xfId="1040"/>
    <cellStyle name="Мои наименования показателей 4 4" xfId="1041"/>
    <cellStyle name="Мои наименования показателей 4 5" xfId="1042"/>
    <cellStyle name="Мои наименования показателей 4 6" xfId="1043"/>
    <cellStyle name="Мои наименования показателей 4 7" xfId="1044"/>
    <cellStyle name="Мои наименования показателей 4 8" xfId="1045"/>
    <cellStyle name="Мои наименования показателей 4_1" xfId="1046"/>
    <cellStyle name="Мои наименования показателей 5" xfId="1047"/>
    <cellStyle name="Мои наименования показателей 5 2" xfId="1048"/>
    <cellStyle name="Мои наименования показателей 5 3" xfId="1049"/>
    <cellStyle name="Мои наименования показателей 5 4" xfId="1050"/>
    <cellStyle name="Мои наименования показателей 5 5" xfId="1051"/>
    <cellStyle name="Мои наименования показателей 5 6" xfId="1052"/>
    <cellStyle name="Мои наименования показателей 5 7" xfId="1053"/>
    <cellStyle name="Мои наименования показателей 5 8" xfId="1054"/>
    <cellStyle name="Мои наименования показателей 5_1" xfId="1055"/>
    <cellStyle name="Мои наименования показателей 6" xfId="1056"/>
    <cellStyle name="Мои наименования показателей 6 2" xfId="1057"/>
    <cellStyle name="Мои наименования показателей 6_TSET.NET.2.02" xfId="1058"/>
    <cellStyle name="Мои наименования показателей 7" xfId="1059"/>
    <cellStyle name="Мои наименования показателей 7 2" xfId="1060"/>
    <cellStyle name="Мои наименования показателей 7_TSET.NET.2.02" xfId="1061"/>
    <cellStyle name="Мои наименования показателей 8" xfId="1062"/>
    <cellStyle name="Мои наименования показателей 8 2" xfId="1063"/>
    <cellStyle name="Мои наименования показателей 8_TSET.NET.2.02" xfId="1064"/>
    <cellStyle name="Мои наименования показателей_46TE.RT(v1.0)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5" t="str">
        <f>"Версия "&amp;GetVersion()</f>
        <v>Версия 2.0</v>
      </c>
      <c r="O2" s="175"/>
      <c r="P2" s="175"/>
      <c r="Q2" s="63"/>
    </row>
    <row r="3" spans="2:17" s="16" customFormat="1" ht="30.75" customHeight="1" thickBot="1">
      <c r="B3" s="62"/>
      <c r="C3" s="176" t="s">
        <v>151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8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3" t="s">
        <v>161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9" t="s">
        <v>157</v>
      </c>
      <c r="E29" s="169"/>
      <c r="F29" s="169"/>
      <c r="G29" s="169"/>
      <c r="H29" s="169"/>
      <c r="I29" s="169"/>
      <c r="J29" s="179"/>
      <c r="K29" s="179"/>
      <c r="L29" s="179"/>
      <c r="M29" s="21"/>
      <c r="N29" s="21"/>
      <c r="O29" s="87"/>
      <c r="P29" s="88"/>
      <c r="Q29" s="18"/>
    </row>
    <row r="30" spans="2:17" ht="18" customHeight="1">
      <c r="B30" s="18"/>
      <c r="C30" s="20"/>
      <c r="D30" s="171" t="s">
        <v>158</v>
      </c>
      <c r="E30" s="180"/>
      <c r="F30" s="181" t="s">
        <v>168</v>
      </c>
      <c r="G30" s="182"/>
      <c r="H30" s="182"/>
      <c r="I30" s="182"/>
      <c r="J30" s="182"/>
      <c r="K30" s="182"/>
      <c r="L30" s="183"/>
      <c r="M30" s="21"/>
      <c r="N30" s="21"/>
      <c r="O30" s="87"/>
      <c r="P30" s="88"/>
      <c r="Q30" s="18"/>
    </row>
    <row r="31" spans="2:17" ht="18" customHeight="1">
      <c r="B31" s="18"/>
      <c r="C31" s="20"/>
      <c r="D31" s="171" t="s">
        <v>159</v>
      </c>
      <c r="E31" s="180"/>
      <c r="F31" s="184" t="s">
        <v>172</v>
      </c>
      <c r="G31" s="185"/>
      <c r="H31" s="185"/>
      <c r="I31" s="185"/>
      <c r="J31" s="185"/>
      <c r="K31" s="185"/>
      <c r="L31" s="186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4" t="s">
        <v>117</v>
      </c>
      <c r="E32" s="165"/>
      <c r="F32" s="166" t="s">
        <v>118</v>
      </c>
      <c r="G32" s="167"/>
      <c r="H32" s="167"/>
      <c r="I32" s="167"/>
      <c r="J32" s="167"/>
      <c r="K32" s="167"/>
      <c r="L32" s="168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9" t="s">
        <v>119</v>
      </c>
      <c r="E34" s="169"/>
      <c r="F34" s="169"/>
      <c r="G34" s="169"/>
      <c r="H34" s="169"/>
      <c r="I34" s="169"/>
      <c r="J34" s="170"/>
      <c r="K34" s="170"/>
      <c r="L34" s="170"/>
      <c r="M34" s="21"/>
      <c r="N34" s="21"/>
      <c r="O34" s="87"/>
      <c r="P34" s="88"/>
      <c r="Q34" s="18"/>
    </row>
    <row r="35" spans="2:17" ht="15" customHeight="1">
      <c r="B35" s="18"/>
      <c r="C35" s="20"/>
      <c r="D35" s="171" t="s">
        <v>160</v>
      </c>
      <c r="E35" s="172"/>
      <c r="F35" s="156" t="s">
        <v>169</v>
      </c>
      <c r="G35" s="156"/>
      <c r="H35" s="156"/>
      <c r="I35" s="156"/>
      <c r="J35" s="156"/>
      <c r="K35" s="156"/>
      <c r="L35" s="157"/>
      <c r="M35" s="20"/>
      <c r="N35" s="21"/>
      <c r="O35" s="87"/>
      <c r="P35" s="88"/>
      <c r="Q35" s="18"/>
    </row>
    <row r="36" spans="2:17" ht="15" customHeight="1">
      <c r="B36" s="18"/>
      <c r="C36" s="20"/>
      <c r="D36" s="171" t="s">
        <v>158</v>
      </c>
      <c r="E36" s="172"/>
      <c r="F36" s="173" t="s">
        <v>170</v>
      </c>
      <c r="G36" s="173"/>
      <c r="H36" s="173"/>
      <c r="I36" s="173"/>
      <c r="J36" s="173"/>
      <c r="K36" s="173"/>
      <c r="L36" s="174"/>
      <c r="M36" s="20"/>
      <c r="N36" s="21"/>
      <c r="O36" s="87"/>
      <c r="P36" s="88"/>
      <c r="Q36" s="18"/>
    </row>
    <row r="37" spans="2:17" ht="15" customHeight="1">
      <c r="B37" s="18"/>
      <c r="C37" s="20"/>
      <c r="D37" s="153" t="s">
        <v>159</v>
      </c>
      <c r="E37" s="154"/>
      <c r="F37" s="155"/>
      <c r="G37" s="156"/>
      <c r="H37" s="156"/>
      <c r="I37" s="156"/>
      <c r="J37" s="156"/>
      <c r="K37" s="156"/>
      <c r="L37" s="157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8" t="s">
        <v>117</v>
      </c>
      <c r="E38" s="159"/>
      <c r="F38" s="160" t="s">
        <v>171</v>
      </c>
      <c r="G38" s="161"/>
      <c r="H38" s="161"/>
      <c r="I38" s="161"/>
      <c r="J38" s="161"/>
      <c r="K38" s="161"/>
      <c r="L38" s="162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tabSelected="1" workbookViewId="0" topLeftCell="C2">
      <selection activeCell="M21" sqref="M21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2019</v>
      </c>
    </row>
    <row r="3" spans="1:14" ht="15" customHeight="1">
      <c r="A3" s="26"/>
      <c r="D3" s="94"/>
      <c r="E3" s="95"/>
      <c r="F3" s="96"/>
      <c r="G3" s="195" t="str">
        <f>version</f>
        <v>Версия 2.0</v>
      </c>
      <c r="H3" s="196"/>
      <c r="M3" s="28" t="s">
        <v>120</v>
      </c>
      <c r="N3" s="1">
        <f>N2-1</f>
        <v>2018</v>
      </c>
    </row>
    <row r="4" spans="4:14" ht="30" customHeight="1" thickBot="1">
      <c r="D4" s="92"/>
      <c r="E4" s="197" t="s">
        <v>131</v>
      </c>
      <c r="F4" s="198"/>
      <c r="G4" s="199"/>
      <c r="H4" s="100"/>
      <c r="M4" s="28" t="s">
        <v>121</v>
      </c>
      <c r="N4" s="1">
        <f>N2-2</f>
        <v>2017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2" t="s">
        <v>107</v>
      </c>
      <c r="G6" s="203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2019</v>
      </c>
      <c r="G8" s="106" t="s">
        <v>10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4" t="s">
        <v>407</v>
      </c>
      <c r="G10" s="205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206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206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7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8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9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200" t="s">
        <v>21</v>
      </c>
      <c r="F19" s="201"/>
      <c r="G19" s="113" t="s">
        <v>667</v>
      </c>
      <c r="H19" s="100"/>
    </row>
    <row r="20" spans="1:8" ht="30" customHeight="1">
      <c r="A20" s="32"/>
      <c r="D20" s="92"/>
      <c r="E20" s="190" t="s">
        <v>22</v>
      </c>
      <c r="F20" s="191"/>
      <c r="G20" s="114" t="s">
        <v>668</v>
      </c>
      <c r="H20" s="100"/>
    </row>
    <row r="21" spans="1:8" ht="21" customHeight="1">
      <c r="A21" s="32"/>
      <c r="D21" s="92"/>
      <c r="E21" s="192" t="s">
        <v>23</v>
      </c>
      <c r="F21" s="33" t="s">
        <v>24</v>
      </c>
      <c r="G21" s="114" t="s">
        <v>673</v>
      </c>
      <c r="H21" s="100"/>
    </row>
    <row r="22" spans="1:8" ht="21" customHeight="1">
      <c r="A22" s="32"/>
      <c r="D22" s="92"/>
      <c r="E22" s="192"/>
      <c r="F22" s="33" t="s">
        <v>150</v>
      </c>
      <c r="G22" s="114" t="s">
        <v>674</v>
      </c>
      <c r="H22" s="100"/>
    </row>
    <row r="23" spans="1:8" ht="21" customHeight="1">
      <c r="A23" s="32"/>
      <c r="D23" s="92"/>
      <c r="E23" s="192" t="s">
        <v>25</v>
      </c>
      <c r="F23" s="33" t="s">
        <v>24</v>
      </c>
      <c r="G23" s="114" t="s">
        <v>672</v>
      </c>
      <c r="H23" s="100"/>
    </row>
    <row r="24" spans="1:8" ht="21" customHeight="1">
      <c r="A24" s="32"/>
      <c r="D24" s="92"/>
      <c r="E24" s="192"/>
      <c r="F24" s="33" t="s">
        <v>150</v>
      </c>
      <c r="G24" s="114" t="s">
        <v>675</v>
      </c>
      <c r="H24" s="100"/>
    </row>
    <row r="25" spans="1:8" ht="21" customHeight="1">
      <c r="A25" s="32"/>
      <c r="B25" s="5"/>
      <c r="D25" s="93"/>
      <c r="E25" s="193" t="s">
        <v>26</v>
      </c>
      <c r="F25" s="6" t="s">
        <v>24</v>
      </c>
      <c r="G25" s="115" t="s">
        <v>676</v>
      </c>
      <c r="H25" s="101"/>
    </row>
    <row r="26" spans="1:8" ht="21" customHeight="1">
      <c r="A26" s="32"/>
      <c r="B26" s="5"/>
      <c r="D26" s="93"/>
      <c r="E26" s="193"/>
      <c r="F26" s="6" t="s">
        <v>27</v>
      </c>
      <c r="G26" s="115" t="s">
        <v>677</v>
      </c>
      <c r="H26" s="101"/>
    </row>
    <row r="27" spans="1:8" ht="21" customHeight="1">
      <c r="A27" s="32"/>
      <c r="B27" s="5"/>
      <c r="D27" s="93"/>
      <c r="E27" s="193"/>
      <c r="F27" s="33" t="s">
        <v>150</v>
      </c>
      <c r="G27" s="115" t="s">
        <v>679</v>
      </c>
      <c r="H27" s="101"/>
    </row>
    <row r="28" spans="1:8" ht="21" customHeight="1" thickBot="1">
      <c r="A28" s="32"/>
      <c r="B28" s="5"/>
      <c r="D28" s="93"/>
      <c r="E28" s="194"/>
      <c r="F28" s="112" t="s">
        <v>28</v>
      </c>
      <c r="G28" s="116" t="s">
        <v>678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12:G13"/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9:X25"/>
  <sheetViews>
    <sheetView showGridLines="0" zoomScale="80" zoomScaleNormal="8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D18" sqref="D18:W18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Сентябрь 2019 года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8"/>
      <c r="X10" s="140"/>
    </row>
    <row r="11" spans="3:24" s="50" customFormat="1" ht="15" customHeight="1" thickBot="1">
      <c r="C11" s="134"/>
      <c r="D11" s="219" t="str">
        <f>"ОРГАНИЗАЦИЯ: "&amp;IF(org="","Не определено",org)</f>
        <v>ОРГАНИЗАЦИЯ: ООО "Агентство Интеллект-Сервис"</v>
      </c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1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1" t="s">
        <v>29</v>
      </c>
      <c r="E13" s="213" t="s">
        <v>132</v>
      </c>
      <c r="F13" s="215" t="s">
        <v>140</v>
      </c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 t="s">
        <v>133</v>
      </c>
      <c r="R13" s="215"/>
      <c r="S13" s="215" t="s">
        <v>134</v>
      </c>
      <c r="T13" s="215"/>
      <c r="U13" s="215"/>
      <c r="V13" s="215" t="s">
        <v>135</v>
      </c>
      <c r="W13" s="222" t="s">
        <v>137</v>
      </c>
      <c r="X13" s="141"/>
    </row>
    <row r="14" spans="3:24" ht="17.25" customHeight="1">
      <c r="C14" s="133"/>
      <c r="D14" s="212"/>
      <c r="E14" s="214"/>
      <c r="F14" s="214" t="s">
        <v>14</v>
      </c>
      <c r="G14" s="210" t="s">
        <v>162</v>
      </c>
      <c r="H14" s="210"/>
      <c r="I14" s="210"/>
      <c r="J14" s="210"/>
      <c r="K14" s="210"/>
      <c r="L14" s="210" t="s">
        <v>163</v>
      </c>
      <c r="M14" s="210"/>
      <c r="N14" s="210"/>
      <c r="O14" s="210"/>
      <c r="P14" s="210"/>
      <c r="Q14" s="210" t="s">
        <v>164</v>
      </c>
      <c r="R14" s="210" t="s">
        <v>165</v>
      </c>
      <c r="S14" s="210" t="s">
        <v>14</v>
      </c>
      <c r="T14" s="210" t="s">
        <v>136</v>
      </c>
      <c r="U14" s="210"/>
      <c r="V14" s="210"/>
      <c r="W14" s="223"/>
      <c r="X14" s="141"/>
    </row>
    <row r="15" spans="3:24" ht="60" customHeight="1">
      <c r="C15" s="133"/>
      <c r="D15" s="212"/>
      <c r="E15" s="214"/>
      <c r="F15" s="214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10"/>
      <c r="R15" s="210"/>
      <c r="S15" s="210"/>
      <c r="T15" s="61" t="s">
        <v>164</v>
      </c>
      <c r="U15" s="61" t="s">
        <v>165</v>
      </c>
      <c r="V15" s="210"/>
      <c r="W15" s="223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7" t="str">
        <f>IF(prd2="","Не определено",prd2)</f>
        <v>Сентябрь</v>
      </c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408.49399999999997</v>
      </c>
      <c r="G20" s="48">
        <f t="shared" si="0"/>
        <v>51.793</v>
      </c>
      <c r="H20" s="48">
        <f t="shared" si="0"/>
        <v>9.809</v>
      </c>
      <c r="I20" s="48">
        <f t="shared" si="0"/>
        <v>0</v>
      </c>
      <c r="J20" s="48">
        <f t="shared" si="0"/>
        <v>41.984</v>
      </c>
      <c r="K20" s="48">
        <f t="shared" si="0"/>
        <v>0</v>
      </c>
      <c r="L20" s="48">
        <f t="shared" si="0"/>
        <v>356.701</v>
      </c>
      <c r="M20" s="48">
        <f t="shared" si="0"/>
        <v>68.117</v>
      </c>
      <c r="N20" s="48">
        <f t="shared" si="0"/>
        <v>0</v>
      </c>
      <c r="O20" s="48">
        <f t="shared" si="0"/>
        <v>288.584</v>
      </c>
      <c r="P20" s="48">
        <f t="shared" si="0"/>
        <v>0</v>
      </c>
      <c r="Q20" s="48">
        <f>IF(G20=0,0,T20/G20)</f>
        <v>2.8132168439750544</v>
      </c>
      <c r="R20" s="48">
        <f>IF(L20=0,0,U20/L20)</f>
        <v>2.82232999066445</v>
      </c>
      <c r="S20" s="48">
        <f>SUM(S21:S24)</f>
        <v>1152.4328699999999</v>
      </c>
      <c r="T20" s="48">
        <f>SUM(T21:T24)</f>
        <v>145.70494</v>
      </c>
      <c r="U20" s="48">
        <f>SUM(U21:U24)</f>
        <v>1006.72793</v>
      </c>
      <c r="V20" s="48">
        <f>SUM(V21:V24)</f>
        <v>0</v>
      </c>
      <c r="W20" s="131">
        <f>SUM(W21:W24)</f>
        <v>1152.4328699999999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669</v>
      </c>
      <c r="D22" s="144" t="s">
        <v>670</v>
      </c>
      <c r="E22" s="58" t="s">
        <v>252</v>
      </c>
      <c r="F22" s="48">
        <f>G22+L22</f>
        <v>408.065</v>
      </c>
      <c r="G22" s="48">
        <f>H22+I22+J22+K22</f>
        <v>51.364</v>
      </c>
      <c r="H22" s="56">
        <v>9.809</v>
      </c>
      <c r="I22" s="56">
        <v>0</v>
      </c>
      <c r="J22" s="56">
        <v>41.555</v>
      </c>
      <c r="K22" s="56">
        <v>0</v>
      </c>
      <c r="L22" s="48">
        <f>M22+N22+O22+P22</f>
        <v>356.701</v>
      </c>
      <c r="M22" s="152">
        <v>68.117</v>
      </c>
      <c r="N22" s="56"/>
      <c r="O22" s="152">
        <v>288.584</v>
      </c>
      <c r="P22" s="56"/>
      <c r="Q22" s="56">
        <f>T22/G22</f>
        <v>2.8145000389377772</v>
      </c>
      <c r="R22" s="56">
        <f>U22/L22</f>
        <v>2.82232999066445</v>
      </c>
      <c r="S22" s="48">
        <f>T22+U22</f>
        <v>1151.29191</v>
      </c>
      <c r="T22" s="56">
        <f>27.60743+116.95655</f>
        <v>144.56398</v>
      </c>
      <c r="U22" s="56">
        <f>814.47928+192.24865</f>
        <v>1006.72793</v>
      </c>
      <c r="V22" s="56"/>
      <c r="W22" s="57">
        <f>S22-V22</f>
        <v>1151.29191</v>
      </c>
      <c r="X22" s="143"/>
    </row>
    <row r="23" spans="3:24" ht="30" customHeight="1">
      <c r="C23" s="151" t="s">
        <v>669</v>
      </c>
      <c r="D23" s="144" t="s">
        <v>671</v>
      </c>
      <c r="E23" s="58" t="s">
        <v>257</v>
      </c>
      <c r="F23" s="48">
        <f>G23+L23</f>
        <v>0.429</v>
      </c>
      <c r="G23" s="48">
        <f>H23+I23+J23+K23</f>
        <v>0.429</v>
      </c>
      <c r="H23" s="56"/>
      <c r="I23" s="56"/>
      <c r="J23" s="56">
        <v>0.429</v>
      </c>
      <c r="K23" s="56"/>
      <c r="L23" s="48">
        <f>M23+N23+O23+P23</f>
        <v>0</v>
      </c>
      <c r="M23" s="56"/>
      <c r="N23" s="56"/>
      <c r="O23" s="56"/>
      <c r="P23" s="56"/>
      <c r="Q23" s="56">
        <f>T23/J23</f>
        <v>2.6595804195804194</v>
      </c>
      <c r="R23" s="56"/>
      <c r="S23" s="48">
        <f>T23+U23</f>
        <v>1.14096</v>
      </c>
      <c r="T23" s="152">
        <v>1.14096</v>
      </c>
      <c r="U23" s="56"/>
      <c r="V23" s="56"/>
      <c r="W23" s="57">
        <f>S23-V23</f>
        <v>1.14096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" right="0" top="0.984251968503937" bottom="0.984251968503937" header="0.11811023622047245" footer="0.11811023622047245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  <pageSetUpPr fitToPage="1"/>
  </sheetPr>
  <dimension ref="A1:C153"/>
  <sheetViews>
    <sheetView showGridLines="0" zoomScalePageLayoutView="0" workbookViewId="0" topLeftCell="A1">
      <selection activeCell="B18" sqref="B18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407</v>
      </c>
      <c r="B2" s="45" t="s">
        <v>408</v>
      </c>
      <c r="C2" s="45" t="s">
        <v>256</v>
      </c>
    </row>
    <row r="3" spans="1:3" ht="11.25">
      <c r="A3" s="45" t="s">
        <v>409</v>
      </c>
      <c r="B3" s="45" t="s">
        <v>410</v>
      </c>
      <c r="C3" s="45" t="s">
        <v>315</v>
      </c>
    </row>
    <row r="4" spans="1:3" ht="11.25">
      <c r="A4" s="45" t="s">
        <v>411</v>
      </c>
      <c r="B4" s="45" t="s">
        <v>412</v>
      </c>
      <c r="C4" s="45" t="s">
        <v>224</v>
      </c>
    </row>
    <row r="5" spans="1:3" ht="11.25">
      <c r="A5" s="45" t="s">
        <v>413</v>
      </c>
      <c r="B5" s="45" t="s">
        <v>414</v>
      </c>
      <c r="C5" s="45" t="s">
        <v>415</v>
      </c>
    </row>
    <row r="6" spans="1:3" ht="11.25">
      <c r="A6" s="45" t="s">
        <v>413</v>
      </c>
      <c r="B6" s="45" t="s">
        <v>414</v>
      </c>
      <c r="C6" s="45" t="s">
        <v>415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4" t="s">
        <v>139</v>
      </c>
      <c r="B2" s="224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2019-10-21T05:21:15Z</cp:lastPrinted>
  <dcterms:created xsi:type="dcterms:W3CDTF">2009-01-25T23:42:29Z</dcterms:created>
  <dcterms:modified xsi:type="dcterms:W3CDTF">2019-10-21T05:22:07Z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