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48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<sst xmlns="http://schemas.openxmlformats.org/spreadsheetml/2006/main" count="5884" uniqueCount="679">
  <si>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</si>
  <si>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</si>
  <si>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</si>
  <si>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</si>
  <si>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</si>
  <si>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</si>
  <si>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</si>
  <si>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</si>
  <si>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</si>
  <si>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</si>
  <si>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</si>
  <si>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</si>
  <si>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</si>
  <si>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</si>
  <si>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</si>
  <si>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</si>
  <si>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</si>
  <si>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</si>
  <si>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</si>
  <si>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</si>
  <si>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</si>
  <si>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</si>
  <si>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</si>
  <si>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</si>
  <si>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</si>
  <si>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</si>
  <si>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</si>
  <si>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</si>
  <si>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</si>
  <si>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</si>
  <si>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</si>
  <si>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</si>
  <si>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</si>
  <si>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</si>
  <si>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</si>
  <si>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</si>
  <si>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</si>
  <si>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</si>
  <si>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</si>
  <si>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</si>
  <si>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</si>
  <si>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</si>
  <si>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</si>
  <si>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</si>
  <si>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</si>
  <si>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</si>
  <si>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</si>
  <si>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</si>
  <si>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</si>
  <si>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</si>
  <si>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</si>
  <si>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</si>
  <si>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</si>
  <si>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</si>
  <si>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</si>
  <si>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</si>
  <si>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</si>
  <si>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</si>
  <si>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</si>
  <si>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</si>
  <si>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</si>
  <si>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</si>
  <si>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</si>
  <si>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</si>
  <si>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</si>
  <si>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</si>
  <si>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</si>
  <si>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</si>
  <si>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</si>
  <si>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</si>
  <si>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</si>
  <si>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</si>
  <si>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</si>
  <si>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</si>
  <si>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</si>
  <si>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</si>
  <si>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</si>
  <si>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</si>
  <si>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</si>
  <si>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</si>
  <si>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</si>
  <si>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</si>
  <si>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</si>
  <si>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</si>
  <si>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</si>
  <si>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</si>
  <si>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</si>
  <si>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</si>
  <si>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</si>
  <si>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</si>
  <si>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</si>
  <si>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</si>
  <si>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</si>
  <si>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</si>
  <si>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</si>
  <si>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</si>
  <si>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</si>
  <si>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</si>
  <si>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</si>
  <si>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</si>
  <si>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</si>
  <si>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</si>
  <si>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</si>
  <si>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</si>
  <si>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</si>
  <si>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</si>
  <si>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</si>
  <si>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</si>
  <si>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</si>
  <si>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</si>
  <si>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</si>
  <si>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</si>
  <si>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</si>
  <si>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</si>
  <si>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</si>
  <si>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</si>
  <si>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</si>
  <si>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</si>
  <si>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</si>
  <si>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</si>
  <si>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</si>
  <si>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</si>
  <si>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</si>
  <si>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</si>
  <si>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</si>
  <si>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</si>
  <si>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</si>
  <si>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</si>
  <si>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</si>
  <si>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</si>
  <si>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</si>
  <si>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</si>
  <si>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</si>
  <si>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</si>
  <si>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</si>
  <si>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</si>
  <si>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</si>
  <si>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</si>
  <si>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</si>
  <si>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</si>
  <si>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</si>
  <si>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</si>
  <si>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</si>
  <si>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</si>
  <si>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</si>
  <si>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</si>
  <si>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</si>
  <si>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</si>
  <si>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</si>
  <si>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</si>
  <si>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</si>
  <si>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</si>
  <si>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</si>
  <si>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</si>
  <si>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</si>
  <si>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</si>
  <si>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</si>
  <si>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</si>
  <si>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</si>
  <si>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</si>
  <si>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</si>
  <si>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</si>
  <si>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</si>
  <si>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</si>
  <si>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</si>
  <si>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</si>
  <si>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</si>
  <si>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</si>
  <si>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</si>
  <si>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</si>
  <si>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</si>
  <si>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</si>
  <si>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</si>
  <si>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</si>
  <si>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</si>
  <si>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</si>
  <si>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</si>
  <si>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</si>
  <si>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</si>
  <si>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</si>
  <si>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</si>
  <si>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</si>
  <si>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</si>
  <si>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</si>
  <si>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</si>
  <si>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</si>
  <si>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</si>
  <si>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</si>
  <si>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</si>
  <si>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</si>
  <si>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</si>
  <si>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</si>
  <si>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</si>
  <si>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</si>
  <si>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</si>
  <si>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</si>
  <si>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</si>
  <si>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</si>
  <si>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</si>
  <si>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</si>
  <si>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</si>
  <si>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</si>
  <si>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</si>
  <si>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</si>
  <si>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</si>
  <si>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</si>
  <si>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</si>
  <si>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</si>
  <si>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</si>
  <si>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</si>
  <si>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</si>
  <si>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</si>
  <si>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</si>
  <si>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</si>
  <si>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</si>
  <si>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</si>
  <si>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</si>
  <si>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</si>
  <si>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</si>
  <si>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</si>
  <si>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</si>
  <si>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</si>
  <si>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</si>
  <si>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</si>
  <si>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</si>
  <si>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</si>
  <si>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</si>
  <si>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</si>
  <si>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</si>
  <si>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</si>
  <si>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</si>
  <si>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</si>
  <si>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</si>
  <si>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</si>
  <si>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</si>
  <si>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</si>
  <si>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</si>
  <si>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</si>
  <si>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</si>
  <si>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</si>
  <si>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</si>
  <si>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</si>
  <si>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</si>
  <si>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</si>
  <si>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</si>
  <si>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</si>
  <si>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</si>
  <si>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</si>
  <si>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</si>
  <si>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</si>
  <si>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</si>
  <si>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</si>
  <si>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</si>
  <si>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</si>
  <si>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</si>
  <si>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</si>
  <si>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</si>
  <si>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</si>
  <si>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</si>
  <si>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</si>
  <si>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</si>
  <si>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</si>
  <si>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</si>
  <si>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</si>
  <si>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</si>
  <si>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</si>
  <si>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</si>
  <si>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</si>
  <si>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</si>
  <si>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</si>
  <si>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</si>
  <si>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</si>
  <si>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</si>
  <si>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</si>
  <si>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</si>
  <si>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</si>
  <si>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</si>
  <si>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</si>
  <si>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</si>
  <si>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</si>
  <si>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</si>
  <si>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</si>
  <si>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</si>
  <si>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</si>
  <si>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</si>
  <si>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</si>
  <si>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</si>
  <si>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</si>
  <si>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</si>
  <si>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</si>
  <si>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</si>
  <si>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</si>
  <si>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</si>
  <si>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</si>
  <si>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</si>
  <si>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</si>
  <si>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</si>
  <si>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</si>
  <si>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</si>
  <si>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</si>
  <si>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</si>
  <si>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</si>
  <si>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</si>
  <si>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</si>
  <si>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</si>
  <si>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</si>
  <si>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</si>
  <si>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</si>
  <si>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</si>
  <si>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</si>
  <si>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</si>
  <si>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</si>
  <si>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</si>
  <si>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</si>
  <si>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</si>
  <si>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</si>
  <si>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</si>
  <si>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</si>
  <si>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</si>
  <si>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</si>
  <si>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</si>
  <si>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</si>
  <si>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</si>
  <si>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</si>
  <si>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</si>
  <si>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</si>
  <si>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</si>
  <si>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</si>
  <si>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</si>
  <si>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</si>
  <si>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</si>
  <si>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</si>
  <si>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</si>
  <si>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</si>
  <si>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</si>
  <si>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</si>
  <si>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</si>
  <si>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</si>
  <si>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</si>
  <si>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</si>
  <si>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</si>
  <si>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</si>
  <si>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</si>
  <si>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</si>
  <si>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</si>
  <si>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</si>
  <si>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</si>
  <si>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</si>
  <si>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</si>
  <si>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</si>
  <si>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</si>
  <si>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</si>
  <si>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</si>
  <si>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</si>
  <si>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</si>
  <si>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</si>
  <si>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</si>
  <si>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</si>
  <si>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</si>
  <si>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</si>
  <si>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</si>
  <si>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</si>
  <si>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</si>
  <si>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</si>
  <si>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</si>
  <si>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</si>
  <si>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</si>
  <si>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</si>
  <si>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</si>
  <si>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</si>
  <si>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</si>
  <si>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</si>
  <si>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</si>
  <si>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</si>
  <si>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</si>
  <si>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</si>
  <si>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</si>
  <si>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</si>
  <si>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</si>
  <si>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</si>
  <si>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</si>
  <si>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</si>
  <si>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</si>
  <si>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</si>
  <si>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</si>
  <si>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</si>
  <si>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</si>
  <si>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</si>
  <si>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</si>
  <si>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</si>
  <si>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</si>
  <si>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</si>
  <si>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</si>
  <si>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</si>
  <si>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</si>
  <si>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</si>
  <si>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</si>
  <si>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</si>
  <si>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</si>
  <si>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</si>
  <si>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</si>
  <si>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</si>
  <si>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</si>
  <si>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</si>
  <si>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</si>
  <si>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</si>
  <si>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</si>
  <si>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</si>
  <si>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</si>
  <si>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</si>
  <si>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</si>
  <si>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</si>
  <si>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</si>
  <si>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</si>
  <si>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</si>
  <si>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</si>
  <si>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</si>
  <si>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</si>
  <si>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</si>
  <si>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</si>
  <si>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</si>
  <si>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</si>
  <si>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</si>
  <si>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</si>
  <si>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</si>
  <si>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</si>
  <si>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</si>
  <si>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</si>
  <si>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</si>
  <si>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</si>
  <si>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</si>
  <si>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</si>
  <si>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</si>
  <si>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</si>
  <si>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</si>
  <si>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</si>
  <si>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</si>
  <si>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</si>
  <si>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</si>
  <si>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</si>
  <si>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</si>
  <si>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</si>
  <si>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</si>
  <si>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</si>
  <si>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</si>
  <si>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</si>
  <si>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</si>
  <si>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</si>
  <si>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</si>
  <si>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</si>
  <si>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</si>
  <si>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</si>
  <si>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</si>
  <si>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</si>
  <si>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</si>
  <si>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</si>
  <si>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</si>
  <si>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</si>
  <si>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</si>
  <si>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</si>
  <si>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</si>
  <si>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</si>
  <si>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</si>
  <si>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</si>
  <si>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</si>
  <si>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</si>
  <si>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</si>
  <si>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</si>
  <si>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</si>
  <si>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</si>
  <si>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</si>
  <si>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</si>
  <si>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</si>
  <si>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</si>
  <si>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</si>
  <si>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</si>
  <si>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</si>
  <si>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</si>
  <si>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</si>
  <si>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</si>
  <si>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</si>
  <si>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</si>
  <si>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</si>
  <si>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</si>
  <si>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</si>
  <si>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</si>
  <si>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</si>
  <si>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</si>
  <si>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</si>
  <si>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</si>
  <si>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</si>
  <si>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</si>
  <si>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</si>
  <si>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</si>
  <si>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</si>
  <si>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</si>
  <si>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</si>
  <si>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</si>
  <si>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</si>
  <si>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</si>
  <si>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</si>
  <si>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</si>
  <si>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</si>
  <si>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</si>
  <si>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</si>
  <si>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</si>
  <si>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</si>
  <si>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</si>
  <si>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</si>
  <si>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</si>
  <si>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</si>
  <si>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</si>
  <si>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</si>
  <si>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</si>
  <si>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</si>
  <si>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</si>
  <si>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</si>
  <si>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</si>
  <si>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</si>
  <si>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</si>
  <si>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</si>
  <si>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</si>
  <si>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</si>
  <si>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</si>
  <si>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</si>
  <si>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</si>
  <si>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</si>
  <si>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</si>
  <si>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</si>
  <si>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</si>
  <si>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</si>
  <si>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</si>
  <si>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</si>
  <si>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</si>
  <si>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</si>
  <si>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</si>
  <si>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</si>
  <si>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</si>
  <si>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</si>
  <si>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</si>
  <si>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</si>
  <si>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</si>
  <si>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</si>
  <si>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</si>
  <si>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</si>
  <si>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</si>
  <si>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</si>
  <si>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</si>
  <si>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</si>
  <si>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</si>
  <si>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</si>
  <si>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</si>
  <si>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</si>
  <si>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</si>
  <si>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</si>
  <si>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</si>
  <si>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</si>
  <si>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</si>
  <si>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</si>
  <si>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</si>
  <si>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</si>
  <si>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</si>
  <si>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</si>
  <si>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</si>
  <si>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</si>
  <si>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</si>
  <si>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</si>
  <si>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</si>
  <si>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</si>
  <si>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</si>
  <si>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</si>
  <si>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</si>
  <si>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</si>
  <si>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</si>
  <si>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</si>
  <si>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</si>
  <si>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</si>
  <si>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</si>
  <si>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</si>
  <si>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</si>
  <si>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</si>
  <si>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</si>
  <si>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</si>
  <si>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</si>
  <si>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</si>
  <si>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</si>
  <si>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</si>
  <si>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</si>
  <si>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</si>
  <si>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</si>
  <si>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</si>
  <si>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</si>
  <si>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</si>
  <si>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</si>
  <si>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</si>
  <si>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</si>
  <si>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</si>
  <si>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</si>
  <si>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</si>
  <si>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</si>
  <si>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</si>
  <si>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</si>
  <si>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</si>
  <si>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</si>
  <si>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</si>
  <si>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</si>
  <si>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</si>
  <si>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</si>
  <si>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</si>
  <si>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</si>
  <si>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</si>
  <si>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</si>
  <si>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</si>
  <si>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</si>
  <si>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</si>
  <si>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</si>
  <si>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</si>
  <si>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</si>
  <si>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</si>
  <si>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</si>
  <si>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</si>
  <si>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</si>
  <si>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</si>
  <si>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</si>
  <si>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</si>
  <si>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</si>
  <si>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</si>
  <si>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</si>
  <si>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</si>
  <si>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</si>
  <si>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</si>
  <si>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</si>
  <si>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</si>
  <si>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</si>
  <si>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</si>
  <si>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</si>
  <si>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</si>
  <si>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</si>
  <si>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</si>
  <si>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</si>
  <si>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</si>
  <si>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</si>
  <si>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</si>
  <si>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</si>
  <si>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</si>
  <si>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</si>
  <si>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</si>
  <si>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</si>
  <si>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</si>
  <si>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</si>
  <si>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</si>
  <si>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</si>
  <si>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</si>
  <si>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</si>
  <si>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</si>
  <si>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</si>
  <si>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</si>
  <si>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</si>
  <si>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</si>
  <si>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</si>
  <si>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</si>
  <si>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</si>
  <si>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</si>
  <si>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</si>
  <si>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</si>
  <si>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</si>
  <si>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</si>
  <si>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</si>
  <si>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</si>
  <si>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Княжев Алексей Александрович</t>
  </si>
  <si>
    <t>8 (3452) 74-97-92</t>
  </si>
  <si>
    <t>Удалить</t>
  </si>
  <si>
    <t>1</t>
  </si>
  <si>
    <t>Иванова Наталья Владимировна</t>
  </si>
  <si>
    <t>Фуртаева Наталья Владимировна</t>
  </si>
  <si>
    <t>8 (3452) 79-24-30</t>
  </si>
  <si>
    <t>Furtaevanv@aistmn.ru</t>
  </si>
  <si>
    <t>начальник ФЭС</t>
  </si>
  <si>
    <t>8 (3452) 49-49-30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</si>
</sst>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83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58" xfId="1140" applyFont="1" applyFill="1" applyBorder="1" applyAlignment="1" applyProtection="1">
      <alignment horizontal="center" vertical="center" wrapText="1"/>
      <protection/>
    </xf>
    <xf numFmtId="0" fontId="22" fillId="4" borderId="59" xfId="1140" applyFont="1" applyFill="1" applyBorder="1" applyAlignment="1" applyProtection="1">
      <alignment horizontal="center" vertical="center" wrapText="1"/>
      <protection/>
    </xf>
    <xf numFmtId="0" fontId="22" fillId="4" borderId="60" xfId="1140" applyFont="1" applyFill="1" applyBorder="1" applyAlignment="1" applyProtection="1">
      <alignment horizontal="center" vertical="center" wrapText="1"/>
      <protection/>
    </xf>
    <xf numFmtId="49" fontId="59" fillId="0" borderId="61" xfId="1137" applyFont="1" applyBorder="1" applyAlignment="1" applyProtection="1">
      <alignment horizontal="center" vertical="center"/>
      <protection/>
    </xf>
    <xf numFmtId="0" fontId="54" fillId="0" borderId="61" xfId="1132" applyFont="1" applyBorder="1" applyAlignment="1">
      <alignment horizontal="center"/>
      <protection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39" fillId="40" borderId="64" xfId="844" applyNumberFormat="1" applyFont="1" applyFill="1" applyBorder="1" applyAlignment="1" applyProtection="1">
      <alignment horizontal="left" vertical="center"/>
      <protection locked="0"/>
    </xf>
    <xf numFmtId="49" fontId="22" fillId="40" borderId="65" xfId="1137" applyFont="1" applyFill="1" applyBorder="1" applyAlignment="1" applyProtection="1">
      <alignment horizontal="left" vertical="center"/>
      <protection locked="0"/>
    </xf>
    <xf numFmtId="49" fontId="22" fillId="40" borderId="66" xfId="1137" applyFont="1" applyFill="1" applyBorder="1" applyAlignment="1" applyProtection="1">
      <alignment horizontal="left" vertical="center"/>
      <protection locked="0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0" borderId="67" xfId="1137" applyFont="1" applyFill="1" applyBorder="1" applyAlignment="1" applyProtection="1">
      <alignment horizontal="left" vertical="center" wrapText="1"/>
      <protection locked="0"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9" xfId="1137" applyFont="1" applyFill="1" applyBorder="1" applyAlignment="1" applyProtection="1">
      <alignment horizontal="right" vertical="center" indent="1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0" borderId="71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1" xfId="1132" applyFont="1" applyBorder="1" applyAlignment="1">
      <alignment horizontal="center"/>
      <protection/>
    </xf>
    <xf numFmtId="49" fontId="39" fillId="40" borderId="72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67" xfId="845" applyNumberFormat="1" applyFont="1" applyFill="1" applyBorder="1" applyAlignment="1" applyProtection="1">
      <alignment horizontal="left" vertical="center" wrapText="1"/>
      <protection locked="0"/>
    </xf>
    <xf numFmtId="49" fontId="18" fillId="48" borderId="75" xfId="1137" applyFont="1" applyFill="1" applyBorder="1" applyAlignment="1" applyProtection="1">
      <alignment horizontal="right" vertical="center" indent="1"/>
      <protection/>
    </xf>
    <xf numFmtId="49" fontId="18" fillId="48" borderId="76" xfId="1137" applyFont="1" applyFill="1" applyBorder="1" applyAlignment="1" applyProtection="1">
      <alignment horizontal="right" vertical="center" indent="1"/>
      <protection/>
    </xf>
    <xf numFmtId="49" fontId="18" fillId="40" borderId="70" xfId="1137" applyFont="1" applyFill="1" applyBorder="1" applyAlignment="1" applyProtection="1">
      <alignment horizontal="left" vertical="center" wrapText="1"/>
      <protection locked="0"/>
    </xf>
    <xf numFmtId="49" fontId="18" fillId="40" borderId="77" xfId="1137" applyFont="1" applyFill="1" applyBorder="1" applyAlignment="1" applyProtection="1">
      <alignment horizontal="left" vertical="center" wrapText="1"/>
      <protection locked="0"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39" fillId="40" borderId="67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8" xfId="844" applyNumberFormat="1" applyFont="1" applyFill="1" applyBorder="1" applyAlignment="1" applyProtection="1">
      <alignment horizontal="left" vertical="center" wrapText="1"/>
      <protection locked="0"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T17" sqref="T17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6" t="s">
        <v>161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58" t="s">
        <v>158</v>
      </c>
      <c r="E30" s="159"/>
      <c r="F30" s="160" t="s">
        <v>168</v>
      </c>
      <c r="G30" s="161"/>
      <c r="H30" s="161"/>
      <c r="I30" s="161"/>
      <c r="J30" s="161"/>
      <c r="K30" s="161"/>
      <c r="L30" s="162"/>
      <c r="M30" s="21"/>
      <c r="N30" s="21"/>
      <c r="O30" s="87"/>
      <c r="P30" s="88"/>
      <c r="Q30" s="18"/>
    </row>
    <row r="31" spans="2:17" ht="18" customHeight="1">
      <c r="B31" s="18"/>
      <c r="C31" s="20"/>
      <c r="D31" s="158" t="s">
        <v>159</v>
      </c>
      <c r="E31" s="159"/>
      <c r="F31" s="173" t="s">
        <v>172</v>
      </c>
      <c r="G31" s="174"/>
      <c r="H31" s="174"/>
      <c r="I31" s="174"/>
      <c r="J31" s="174"/>
      <c r="K31" s="174"/>
      <c r="L31" s="17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7" t="s">
        <v>117</v>
      </c>
      <c r="E32" s="168"/>
      <c r="F32" s="169" t="s">
        <v>118</v>
      </c>
      <c r="G32" s="170"/>
      <c r="H32" s="170"/>
      <c r="I32" s="170"/>
      <c r="J32" s="170"/>
      <c r="K32" s="170"/>
      <c r="L32" s="171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72"/>
      <c r="K34" s="172"/>
      <c r="L34" s="172"/>
      <c r="M34" s="21"/>
      <c r="N34" s="21"/>
      <c r="O34" s="87"/>
      <c r="P34" s="88"/>
      <c r="Q34" s="18"/>
    </row>
    <row r="35" spans="2:17" ht="15" customHeight="1">
      <c r="B35" s="18"/>
      <c r="C35" s="20"/>
      <c r="D35" s="158" t="s">
        <v>160</v>
      </c>
      <c r="E35" s="163"/>
      <c r="F35" s="164" t="s">
        <v>169</v>
      </c>
      <c r="G35" s="164"/>
      <c r="H35" s="164"/>
      <c r="I35" s="164"/>
      <c r="J35" s="164"/>
      <c r="K35" s="164"/>
      <c r="L35" s="165"/>
      <c r="M35" s="20"/>
      <c r="N35" s="21"/>
      <c r="O35" s="87"/>
      <c r="P35" s="88"/>
      <c r="Q35" s="18"/>
    </row>
    <row r="36" spans="2:17" ht="15" customHeight="1">
      <c r="B36" s="18"/>
      <c r="C36" s="20"/>
      <c r="D36" s="158" t="s">
        <v>158</v>
      </c>
      <c r="E36" s="163"/>
      <c r="F36" s="184" t="s">
        <v>170</v>
      </c>
      <c r="G36" s="184"/>
      <c r="H36" s="184"/>
      <c r="I36" s="184"/>
      <c r="J36" s="184"/>
      <c r="K36" s="184"/>
      <c r="L36" s="185"/>
      <c r="M36" s="20"/>
      <c r="N36" s="21"/>
      <c r="O36" s="87"/>
      <c r="P36" s="88"/>
      <c r="Q36" s="18"/>
    </row>
    <row r="37" spans="2:17" ht="15" customHeight="1">
      <c r="B37" s="18"/>
      <c r="C37" s="20"/>
      <c r="D37" s="176" t="s">
        <v>159</v>
      </c>
      <c r="E37" s="177"/>
      <c r="F37" s="178"/>
      <c r="G37" s="164"/>
      <c r="H37" s="164"/>
      <c r="I37" s="164"/>
      <c r="J37" s="164"/>
      <c r="K37" s="164"/>
      <c r="L37" s="165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9" t="s">
        <v>117</v>
      </c>
      <c r="E38" s="180"/>
      <c r="F38" s="181" t="s">
        <v>171</v>
      </c>
      <c r="G38" s="182"/>
      <c r="H38" s="182"/>
      <c r="I38" s="182"/>
      <c r="J38" s="182"/>
      <c r="K38" s="182"/>
      <c r="L38" s="183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4:L34"/>
    <mergeCell ref="D31:E31"/>
    <mergeCell ref="F31:L31"/>
    <mergeCell ref="D37:E37"/>
    <mergeCell ref="F37:L37"/>
    <mergeCell ref="D38:E38"/>
    <mergeCell ref="F38:L38"/>
    <mergeCell ref="D36:E36"/>
    <mergeCell ref="F36:L36"/>
    <mergeCell ref="N2:P2"/>
    <mergeCell ref="C3:P3"/>
    <mergeCell ref="D29:L29"/>
    <mergeCell ref="D30:E30"/>
    <mergeCell ref="F30:L30"/>
    <mergeCell ref="D35:E35"/>
    <mergeCell ref="F35:L35"/>
    <mergeCell ref="D6:O6"/>
    <mergeCell ref="D32:E32"/>
    <mergeCell ref="F32:L32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M9" sqref="M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91" t="str">
        <f>version</f>
        <v>Версия 2.0</v>
      </c>
      <c r="H3" s="192"/>
      <c r="M3" s="28" t="s">
        <v>120</v>
      </c>
      <c r="N3" s="1">
        <f>N2-1</f>
        <v>2013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11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407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2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667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668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669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670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673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678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674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675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676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W30" sqref="W3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2014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Октябрь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65.56</v>
      </c>
      <c r="G20" s="48">
        <f t="shared" si="0"/>
        <v>40</v>
      </c>
      <c r="H20" s="48">
        <f t="shared" si="0"/>
        <v>14.324</v>
      </c>
      <c r="I20" s="48">
        <f t="shared" si="0"/>
        <v>0</v>
      </c>
      <c r="J20" s="48">
        <f t="shared" si="0"/>
        <v>25.676</v>
      </c>
      <c r="K20" s="48">
        <f t="shared" si="0"/>
        <v>0</v>
      </c>
      <c r="L20" s="48">
        <f t="shared" si="0"/>
        <v>25.560000000000002</v>
      </c>
      <c r="M20" s="48">
        <f t="shared" si="0"/>
        <v>9.153</v>
      </c>
      <c r="N20" s="48">
        <f t="shared" si="0"/>
        <v>0</v>
      </c>
      <c r="O20" s="48">
        <f t="shared" si="0"/>
        <v>16.407</v>
      </c>
      <c r="P20" s="48">
        <f t="shared" si="0"/>
        <v>0</v>
      </c>
      <c r="Q20" s="48">
        <f>IF(G20=0,0,T20/G20)</f>
        <v>1.75024975</v>
      </c>
      <c r="R20" s="48">
        <f>IF(L20=0,0,U20/L20)</f>
        <v>1.6330500782472612</v>
      </c>
      <c r="S20" s="48">
        <f>SUM(S21:S23)</f>
        <v>111.75075000000001</v>
      </c>
      <c r="T20" s="48">
        <f>SUM(T21:T23)</f>
        <v>70.00999</v>
      </c>
      <c r="U20" s="48">
        <f>SUM(U21:U23)</f>
        <v>41.74076</v>
      </c>
      <c r="V20" s="48">
        <f>SUM(V21:V23)</f>
        <v>0</v>
      </c>
      <c r="W20" s="131">
        <f>SUM(W21:W23)</f>
        <v>111.75075000000001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671</v>
      </c>
      <c r="D22" s="144" t="s">
        <v>672</v>
      </c>
      <c r="E22" s="58" t="s">
        <v>252</v>
      </c>
      <c r="F22" s="48">
        <f>G22+L22</f>
        <v>65.56</v>
      </c>
      <c r="G22" s="48">
        <f>H22+I22+J22+K22</f>
        <v>40</v>
      </c>
      <c r="H22" s="56">
        <v>14.324</v>
      </c>
      <c r="I22" s="56"/>
      <c r="J22" s="56">
        <v>25.676</v>
      </c>
      <c r="K22" s="56"/>
      <c r="L22" s="48">
        <f>M22+N22+O22+P22</f>
        <v>25.560000000000002</v>
      </c>
      <c r="M22" s="56">
        <v>9.153</v>
      </c>
      <c r="N22" s="56"/>
      <c r="O22" s="56">
        <v>16.407</v>
      </c>
      <c r="P22" s="56"/>
      <c r="Q22" s="56">
        <v>1.75025</v>
      </c>
      <c r="R22" s="56">
        <v>1.63305</v>
      </c>
      <c r="S22" s="48">
        <f>T22+U22</f>
        <v>111.75075000000001</v>
      </c>
      <c r="T22" s="56">
        <v>70.00999</v>
      </c>
      <c r="U22" s="56">
        <v>41.74076</v>
      </c>
      <c r="V22" s="56"/>
      <c r="W22" s="57">
        <f>S22-V22</f>
        <v>111.75075000000001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407</v>
      </c>
      <c r="B2" s="45" t="s">
        <v>408</v>
      </c>
      <c r="C2" s="45" t="s">
        <v>256</v>
      </c>
    </row>
    <row r="122" spans="1:3" ht="11.25">
      <c r="A122" s="45" t="s">
        <v>641</v>
      </c>
      <c r="B122" s="45" t="s">
        <v>381</v>
      </c>
      <c r="C122" s="45" t="s">
        <v>642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dcterms:created xsi:type="dcterms:W3CDTF">2009-01-25T23:42:29Z</dcterms:created>
  <dcterms:modified xsi:type="dcterms:W3CDTF">2014-11-24T05:43:13Z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