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8740" windowHeight="660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<sst xmlns="http://schemas.openxmlformats.org/spreadsheetml/2006/main" count="5887" uniqueCount="680">
  <si>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</si>
  <si>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</si>
  <si>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</si>
  <si>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</si>
  <si>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</si>
  <si>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</si>
  <si>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</si>
  <si>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</si>
  <si>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</si>
  <si>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</si>
  <si>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</si>
  <si>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</si>
  <si>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</si>
  <si>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</si>
  <si>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</si>
  <si>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</si>
  <si>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</si>
  <si>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</si>
  <si>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</si>
  <si>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</si>
  <si>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</si>
  <si>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</si>
  <si>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</si>
  <si>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</si>
  <si>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</si>
  <si>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</si>
  <si>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</si>
  <si>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</si>
  <si>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</si>
  <si>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</si>
  <si>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</si>
  <si>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</si>
  <si>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</si>
  <si>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</si>
  <si>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</si>
  <si>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</si>
  <si>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</si>
  <si>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</si>
  <si>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</si>
  <si>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</si>
  <si>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</si>
  <si>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</si>
  <si>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</si>
  <si>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</si>
  <si>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</si>
  <si>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</si>
  <si>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</si>
  <si>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</si>
  <si>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</si>
  <si>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</si>
  <si>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</si>
  <si>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</si>
  <si>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</si>
  <si>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</si>
  <si>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</si>
  <si>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</si>
  <si>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</si>
  <si>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</si>
  <si>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</si>
  <si>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</si>
  <si>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</si>
  <si>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</si>
  <si>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</si>
  <si>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</si>
  <si>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</si>
  <si>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</si>
  <si>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</si>
  <si>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</si>
  <si>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</si>
  <si>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</si>
  <si>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</si>
  <si>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</si>
  <si>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</si>
  <si>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</si>
  <si>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</si>
  <si>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</si>
  <si>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</si>
  <si>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</si>
  <si>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</si>
  <si>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</si>
  <si>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</si>
  <si>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</si>
  <si>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</si>
  <si>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</si>
  <si>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</si>
  <si>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</si>
  <si>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</si>
  <si>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</si>
  <si>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</si>
  <si>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</si>
  <si>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</si>
  <si>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</si>
  <si>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</si>
  <si>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</si>
  <si>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</si>
  <si>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</si>
  <si>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</si>
  <si>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</si>
  <si>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</si>
  <si>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</si>
  <si>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</si>
  <si>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</si>
  <si>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</si>
  <si>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</si>
  <si>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</si>
  <si>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</si>
  <si>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</si>
  <si>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</si>
  <si>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</si>
  <si>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</si>
  <si>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</si>
  <si>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</si>
  <si>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</si>
  <si>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</si>
  <si>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</si>
  <si>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</si>
  <si>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</si>
  <si>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</si>
  <si>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</si>
  <si>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</si>
  <si>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</si>
  <si>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</si>
  <si>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</si>
  <si>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</si>
  <si>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</si>
  <si>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</si>
  <si>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</si>
  <si>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</si>
  <si>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</si>
  <si>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</si>
  <si>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</si>
  <si>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</si>
  <si>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</si>
  <si>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</si>
  <si>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</si>
  <si>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</si>
  <si>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</si>
  <si>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</si>
  <si>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</si>
  <si>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</si>
  <si>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</si>
  <si>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</si>
  <si>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</si>
  <si>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</si>
  <si>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</si>
  <si>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</si>
  <si>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</si>
  <si>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</si>
  <si>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</si>
  <si>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</si>
  <si>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</si>
  <si>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</si>
  <si>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</si>
  <si>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</si>
  <si>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</si>
  <si>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</si>
  <si>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</si>
  <si>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</si>
  <si>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</si>
  <si>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</si>
  <si>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</si>
  <si>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</si>
  <si>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</si>
  <si>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</si>
  <si>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</si>
  <si>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</si>
  <si>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</si>
  <si>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</si>
  <si>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</si>
  <si>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</si>
  <si>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</si>
  <si>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</si>
  <si>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</si>
  <si>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</si>
  <si>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</si>
  <si>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</si>
  <si>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</si>
  <si>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</si>
  <si>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</si>
  <si>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</si>
  <si>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</si>
  <si>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</si>
  <si>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</si>
  <si>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</si>
  <si>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</si>
  <si>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</si>
  <si>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</si>
  <si>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</si>
  <si>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</si>
  <si>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</si>
  <si>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</si>
  <si>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</si>
  <si>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</si>
  <si>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</si>
  <si>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</si>
  <si>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</si>
  <si>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</si>
  <si>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</si>
  <si>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</si>
  <si>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</si>
  <si>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</si>
  <si>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</si>
  <si>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</si>
  <si>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</si>
  <si>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</si>
  <si>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</si>
  <si>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</si>
  <si>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</si>
  <si>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</si>
  <si>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</si>
  <si>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</si>
  <si>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</si>
  <si>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</si>
  <si>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</si>
  <si>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</si>
  <si>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</si>
  <si>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</si>
  <si>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</si>
  <si>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</si>
  <si>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</si>
  <si>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</si>
  <si>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</si>
  <si>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</si>
  <si>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</si>
  <si>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</si>
  <si>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</si>
  <si>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</si>
  <si>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</si>
  <si>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</si>
  <si>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</si>
  <si>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</si>
  <si>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</si>
  <si>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</si>
  <si>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</si>
  <si>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</si>
  <si>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</si>
  <si>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</si>
  <si>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</si>
  <si>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</si>
  <si>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</si>
  <si>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</si>
  <si>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</si>
  <si>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</si>
  <si>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</si>
  <si>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</si>
  <si>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</si>
  <si>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</si>
  <si>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</si>
  <si>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</si>
  <si>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</si>
  <si>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</si>
  <si>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</si>
  <si>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</si>
  <si>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</si>
  <si>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</si>
  <si>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</si>
  <si>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</si>
  <si>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</si>
  <si>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</si>
  <si>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</si>
  <si>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</si>
  <si>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</si>
  <si>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</si>
  <si>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</si>
  <si>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</si>
  <si>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</si>
  <si>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</si>
  <si>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</si>
  <si>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</si>
  <si>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</si>
  <si>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</si>
  <si>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</si>
  <si>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</si>
  <si>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</si>
  <si>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</si>
  <si>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</si>
  <si>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</si>
  <si>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</si>
  <si>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</si>
  <si>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</si>
  <si>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</si>
  <si>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</si>
  <si>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</si>
  <si>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</si>
  <si>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</si>
  <si>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</si>
  <si>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</si>
  <si>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</si>
  <si>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</si>
  <si>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</si>
  <si>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</si>
  <si>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</si>
  <si>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</si>
  <si>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</si>
  <si>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</si>
  <si>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</si>
  <si>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</si>
  <si>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</si>
  <si>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</si>
  <si>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</si>
  <si>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</si>
  <si>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</si>
  <si>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</si>
  <si>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</si>
  <si>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</si>
  <si>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</si>
  <si>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</si>
  <si>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</si>
  <si>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</si>
  <si>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</si>
  <si>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</si>
  <si>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</si>
  <si>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</si>
  <si>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</si>
  <si>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</si>
  <si>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</si>
  <si>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</si>
  <si>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</si>
  <si>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</si>
  <si>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</si>
  <si>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</si>
  <si>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</si>
  <si>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</si>
  <si>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</si>
  <si>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</si>
  <si>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</si>
  <si>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</si>
  <si>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</si>
  <si>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</si>
  <si>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</si>
  <si>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</si>
  <si>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</si>
  <si>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</si>
  <si>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</si>
  <si>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</si>
  <si>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</si>
  <si>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</si>
  <si>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</si>
  <si>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</si>
  <si>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</si>
  <si>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</si>
  <si>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</si>
  <si>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</si>
  <si>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</si>
  <si>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</si>
  <si>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</si>
  <si>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</si>
  <si>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</si>
  <si>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</si>
  <si>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</si>
  <si>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</si>
  <si>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</si>
  <si>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</si>
  <si>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</si>
  <si>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</si>
  <si>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</si>
  <si>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</si>
  <si>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</si>
  <si>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</si>
  <si>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</si>
  <si>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</si>
  <si>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</si>
  <si>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</si>
  <si>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</si>
  <si>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</si>
  <si>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</si>
  <si>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</si>
  <si>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</si>
  <si>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</si>
  <si>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</si>
  <si>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</si>
  <si>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</si>
  <si>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</si>
  <si>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</si>
  <si>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</si>
  <si>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</si>
  <si>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</si>
  <si>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</si>
  <si>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</si>
  <si>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</si>
  <si>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</si>
  <si>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</si>
  <si>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</si>
  <si>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</si>
  <si>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</si>
  <si>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</si>
  <si>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</si>
  <si>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</si>
  <si>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</si>
  <si>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</si>
  <si>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</si>
  <si>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</si>
  <si>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</si>
  <si>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</si>
  <si>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</si>
  <si>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</si>
  <si>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</si>
  <si>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</si>
  <si>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</si>
  <si>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</si>
  <si>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</si>
  <si>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</si>
  <si>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</si>
  <si>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</si>
  <si>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</si>
  <si>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</si>
  <si>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</si>
  <si>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</si>
  <si>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</si>
  <si>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</si>
  <si>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</si>
  <si>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</si>
  <si>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</si>
  <si>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</si>
  <si>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</si>
  <si>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</si>
  <si>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</si>
  <si>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</si>
  <si>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</si>
  <si>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</si>
  <si>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</si>
  <si>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</si>
  <si>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</si>
  <si>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</si>
  <si>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</si>
  <si>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</si>
  <si>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</si>
  <si>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</si>
  <si>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</si>
  <si>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</si>
  <si>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</si>
  <si>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</si>
  <si>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</si>
  <si>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</si>
  <si>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</si>
  <si>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</si>
  <si>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</si>
  <si>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</si>
  <si>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</si>
  <si>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</si>
  <si>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</si>
  <si>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</si>
  <si>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</si>
  <si>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</si>
  <si>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</si>
  <si>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</si>
  <si>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</si>
  <si>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</si>
  <si>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</si>
  <si>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</si>
  <si>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</si>
  <si>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</si>
  <si>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</si>
  <si>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</si>
  <si>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</si>
  <si>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</si>
  <si>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</si>
  <si>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</si>
  <si>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</si>
  <si>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</si>
  <si>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</si>
  <si>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</si>
  <si>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</si>
  <si>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</si>
  <si>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</si>
  <si>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</si>
  <si>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</si>
  <si>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</si>
  <si>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</si>
  <si>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</si>
  <si>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</si>
  <si>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</si>
  <si>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</si>
  <si>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</si>
  <si>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</si>
  <si>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</si>
  <si>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</si>
  <si>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</si>
  <si>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</si>
  <si>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</si>
  <si>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</si>
  <si>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</si>
  <si>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</si>
  <si>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</si>
  <si>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</si>
  <si>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</si>
  <si>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</si>
  <si>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</si>
  <si>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</si>
  <si>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</si>
  <si>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</si>
  <si>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</si>
  <si>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</si>
  <si>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</si>
  <si>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</si>
  <si>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</si>
  <si>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</si>
  <si>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</si>
  <si>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</si>
  <si>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</si>
  <si>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</si>
  <si>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</si>
  <si>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</si>
  <si>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</si>
  <si>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</si>
  <si>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</si>
  <si>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</si>
  <si>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</si>
  <si>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</si>
  <si>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</si>
  <si>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</si>
  <si>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</si>
  <si>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</si>
  <si>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</si>
  <si>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</si>
  <si>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</si>
  <si>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</si>
  <si>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</si>
  <si>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</si>
  <si>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</si>
  <si>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</si>
  <si>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</si>
  <si>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</si>
  <si>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</si>
  <si>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</si>
  <si>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</si>
  <si>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</si>
  <si>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</si>
  <si>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</si>
  <si>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</si>
  <si>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</si>
  <si>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</si>
  <si>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</si>
  <si>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</si>
  <si>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</si>
  <si>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</si>
  <si>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</si>
  <si>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</si>
  <si>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</si>
  <si>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</si>
  <si>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</si>
  <si>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</si>
  <si>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</si>
  <si>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</si>
  <si>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</si>
  <si>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</si>
  <si>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</si>
  <si>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</si>
  <si>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</si>
  <si>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</si>
  <si>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</si>
  <si>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</si>
  <si>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</si>
  <si>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</si>
  <si>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</si>
  <si>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</si>
  <si>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</si>
  <si>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</si>
  <si>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</si>
  <si>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</si>
  <si>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</si>
  <si>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</si>
  <si>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</si>
  <si>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</si>
  <si>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</si>
  <si>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</si>
  <si>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</si>
  <si>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</si>
  <si>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</si>
  <si>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</si>
  <si>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</si>
  <si>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</si>
  <si>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</si>
  <si>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</si>
  <si>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</si>
  <si>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</si>
  <si>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</si>
  <si>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</si>
  <si>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</si>
  <si>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</si>
  <si>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</si>
  <si>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</si>
  <si>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</si>
  <si>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</si>
  <si>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</si>
  <si>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</si>
  <si>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</si>
  <si>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</si>
  <si>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</si>
  <si>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</si>
  <si>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</si>
  <si>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</si>
  <si>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</si>
  <si>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</si>
  <si>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</si>
  <si>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</si>
  <si>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</si>
  <si>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</si>
  <si>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</si>
  <si>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</si>
  <si>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</si>
  <si>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</si>
  <si>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</si>
  <si>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</si>
  <si>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</si>
  <si>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</si>
  <si>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</si>
  <si>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</si>
  <si>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</si>
  <si>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</si>
  <si>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</si>
  <si>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</si>
  <si>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</si>
  <si>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</si>
  <si>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</si>
  <si>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</si>
  <si>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</si>
  <si>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</si>
  <si>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</si>
  <si>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</si>
  <si>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</si>
  <si>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</si>
  <si>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</si>
  <si>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</si>
  <si>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</si>
  <si>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</si>
  <si>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</si>
  <si>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</si>
  <si>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</si>
  <si>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</si>
  <si>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</si>
  <si>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</si>
  <si>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</si>
  <si>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</si>
  <si>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</si>
  <si>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</si>
  <si>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</si>
  <si>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</si>
  <si>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</si>
  <si>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</si>
  <si>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</si>
  <si>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</si>
  <si>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</si>
  <si>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</si>
  <si>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</si>
  <si>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</si>
  <si>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</si>
  <si>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</si>
  <si>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</si>
  <si>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</si>
  <si>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</si>
  <si>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</si>
  <si>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</si>
  <si>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</si>
  <si>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</si>
  <si>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</si>
  <si>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</si>
  <si>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</si>
  <si>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</si>
  <si>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</si>
  <si>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</si>
  <si>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</si>
  <si>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</si>
  <si>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</si>
  <si>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</si>
  <si>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</si>
  <si>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</si>
  <si>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</si>
  <si>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</si>
  <si>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Княжев Алексей Александрович</t>
  </si>
  <si>
    <t>8 (3452) 74-97-92</t>
  </si>
  <si>
    <t>Удалить</t>
  </si>
  <si>
    <t>1</t>
  </si>
  <si>
    <t>Фуртаева Наталья Владимировна</t>
  </si>
  <si>
    <t>8 (3452) 79-24-30</t>
  </si>
  <si>
    <t>Furtaevanv@aistmn.ru</t>
  </si>
  <si>
    <t>Начальник ФЭС</t>
  </si>
  <si>
    <t>Мыльникова Юлия Борисовна</t>
  </si>
  <si>
    <t>8 (3452) 79-24-27</t>
  </si>
  <si>
    <t>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</si>
</sst>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79" xfId="1140" applyFont="1" applyFill="1" applyBorder="1" applyAlignment="1" applyProtection="1">
      <alignment horizontal="center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18" fillId="48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49" fontId="22" fillId="3" borderId="84" xfId="1144" applyNumberFormat="1" applyFont="1" applyFill="1" applyBorder="1" applyAlignment="1" applyProtection="1">
      <alignment horizontal="center" vertical="center" wrapText="1"/>
      <protection/>
    </xf>
    <xf numFmtId="49" fontId="22" fillId="3" borderId="81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5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2" borderId="86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2.0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168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172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 t="s">
        <v>169</v>
      </c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 t="s">
        <v>170</v>
      </c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 t="s">
        <v>171</v>
      </c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2">
      <selection activeCell="J16" sqref="J16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2015</v>
      </c>
    </row>
    <row r="3" spans="1:14" ht="15" customHeight="1">
      <c r="A3" s="26"/>
      <c r="D3" s="94"/>
      <c r="E3" s="95"/>
      <c r="F3" s="96"/>
      <c r="G3" s="186" t="str">
        <f>version</f>
        <v>Версия 2.0</v>
      </c>
      <c r="H3" s="187"/>
      <c r="M3" s="28" t="s">
        <v>120</v>
      </c>
      <c r="N3" s="1">
        <f>N2-1</f>
        <v>2014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2013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2015</v>
      </c>
      <c r="G8" s="106" t="s">
        <v>11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407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197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667</v>
      </c>
      <c r="H19" s="100"/>
    </row>
    <row r="20" spans="1:8" ht="30" customHeight="1">
      <c r="A20" s="32"/>
      <c r="D20" s="92"/>
      <c r="E20" s="201" t="s">
        <v>22</v>
      </c>
      <c r="F20" s="202"/>
      <c r="G20" s="114" t="s">
        <v>668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669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670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677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678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673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676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674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675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R31" sqref="R31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Октябрь 2015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Октябрь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293.77</v>
      </c>
      <c r="G20" s="48">
        <f t="shared" si="0"/>
        <v>147.418</v>
      </c>
      <c r="H20" s="48">
        <f t="shared" si="0"/>
        <v>33.695</v>
      </c>
      <c r="I20" s="48">
        <f t="shared" si="0"/>
        <v>0</v>
      </c>
      <c r="J20" s="48">
        <f t="shared" si="0"/>
        <v>4.004</v>
      </c>
      <c r="K20" s="48">
        <f t="shared" si="0"/>
        <v>109.719</v>
      </c>
      <c r="L20" s="48">
        <f t="shared" si="0"/>
        <v>146.352</v>
      </c>
      <c r="M20" s="48">
        <f t="shared" si="0"/>
        <v>130.806</v>
      </c>
      <c r="N20" s="48">
        <f t="shared" si="0"/>
        <v>0</v>
      </c>
      <c r="O20" s="48">
        <f t="shared" si="0"/>
        <v>15.546</v>
      </c>
      <c r="P20" s="48">
        <f t="shared" si="0"/>
        <v>0</v>
      </c>
      <c r="Q20" s="48">
        <f>IF(G20=0,0,T20/G20)</f>
        <v>3.5358554776214577</v>
      </c>
      <c r="R20" s="48">
        <f>IF(L20=0,0,U20/L20)</f>
        <v>0</v>
      </c>
      <c r="S20" s="48">
        <f>SUM(S21:S24)</f>
        <v>521.2487428000001</v>
      </c>
      <c r="T20" s="48">
        <f>SUM(T21:T24)</f>
        <v>521.2487428000001</v>
      </c>
      <c r="U20" s="48">
        <f>SUM(U21:U24)</f>
        <v>0</v>
      </c>
      <c r="V20" s="48">
        <f>SUM(V21:V24)</f>
        <v>0</v>
      </c>
      <c r="W20" s="131">
        <f>SUM(W21:W24)</f>
        <v>521.2487428000001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671</v>
      </c>
      <c r="D22" s="144" t="s">
        <v>672</v>
      </c>
      <c r="E22" s="58" t="s">
        <v>252</v>
      </c>
      <c r="F22" s="48">
        <f>G22+L22</f>
        <v>184.051</v>
      </c>
      <c r="G22" s="48">
        <f>H22+I22+J22+K22</f>
        <v>37.699</v>
      </c>
      <c r="H22" s="56">
        <v>33.695</v>
      </c>
      <c r="I22" s="56"/>
      <c r="J22" s="56">
        <v>4.004</v>
      </c>
      <c r="K22" s="56"/>
      <c r="L22" s="48">
        <f>M22+N22+O22+P22</f>
        <v>146.352</v>
      </c>
      <c r="M22" s="56">
        <v>130.806</v>
      </c>
      <c r="N22" s="56"/>
      <c r="O22" s="56">
        <v>15.546</v>
      </c>
      <c r="P22" s="56"/>
      <c r="Q22" s="56">
        <v>1.7941006568831468</v>
      </c>
      <c r="R22" s="56"/>
      <c r="S22" s="48">
        <f>T22+U22</f>
        <v>330.20602</v>
      </c>
      <c r="T22" s="56">
        <v>330.20602</v>
      </c>
      <c r="U22" s="56"/>
      <c r="V22" s="56"/>
      <c r="W22" s="57">
        <f>S22-V22</f>
        <v>330.20602</v>
      </c>
      <c r="X22" s="143"/>
    </row>
    <row r="23" spans="3:24" ht="30" customHeight="1">
      <c r="C23" s="151" t="s">
        <v>671</v>
      </c>
      <c r="D23" s="144" t="s">
        <v>679</v>
      </c>
      <c r="E23" s="58" t="s">
        <v>257</v>
      </c>
      <c r="F23" s="48">
        <f>G23+L23</f>
        <v>109.719</v>
      </c>
      <c r="G23" s="48">
        <f>H23+I23+J23+K23</f>
        <v>109.719</v>
      </c>
      <c r="H23" s="56"/>
      <c r="I23" s="56"/>
      <c r="J23" s="56"/>
      <c r="K23" s="56">
        <v>109.719</v>
      </c>
      <c r="L23" s="48">
        <f>M23+N23+O23+P23</f>
        <v>0</v>
      </c>
      <c r="M23" s="56"/>
      <c r="N23" s="56"/>
      <c r="O23" s="56"/>
      <c r="P23" s="56"/>
      <c r="Q23" s="56">
        <v>1.7412</v>
      </c>
      <c r="R23" s="56"/>
      <c r="S23" s="48">
        <f>T23+U23</f>
        <v>191.0427228</v>
      </c>
      <c r="T23" s="56">
        <v>191.0427228</v>
      </c>
      <c r="U23" s="56"/>
      <c r="V23" s="56"/>
      <c r="W23" s="57">
        <f>S23-V23</f>
        <v>191.0427228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43" sqref="B43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407</v>
      </c>
      <c r="B2" s="45" t="s">
        <v>408</v>
      </c>
      <c r="C2" s="45" t="s">
        <v>256</v>
      </c>
    </row>
    <row r="122" spans="1:3" ht="11.25">
      <c r="A122" s="45" t="s">
        <v>641</v>
      </c>
      <c r="B122" s="45" t="s">
        <v>381</v>
      </c>
      <c r="C122" s="45" t="s">
        <v>642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Наталья</cp:lastModifiedBy>
  <cp:lastPrinted>2015-08-20T04:15:44Z</cp:lastPrinted>
  <dcterms:created xsi:type="dcterms:W3CDTF">2009-01-25T23:42:29Z</dcterms:created>
  <dcterms:modified xsi:type="dcterms:W3CDTF">2015-11-20T04:29:50Z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