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<sst xmlns="http://schemas.openxmlformats.org/spreadsheetml/2006/main" count="7348" uniqueCount="838">
  <si>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</si>
  <si>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</si>
  <si>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</si>
  <si>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</si>
  <si>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</si>
  <si>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</si>
  <si>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</si>
  <si>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</si>
  <si>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</si>
  <si>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</si>
  <si>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</si>
  <si>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</si>
  <si>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</si>
  <si>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</si>
  <si>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</si>
  <si>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</si>
  <si>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</si>
  <si>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</si>
  <si>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</si>
  <si>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</si>
  <si>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</si>
  <si>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</si>
  <si>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</si>
  <si>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</si>
  <si>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</si>
  <si>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</si>
  <si>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</si>
  <si>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</si>
  <si>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</si>
  <si>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</si>
  <si>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</si>
  <si>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</si>
  <si>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</si>
  <si>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</si>
  <si>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</si>
  <si>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</si>
  <si>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</si>
  <si>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</si>
  <si>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</si>
  <si>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</si>
  <si>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</si>
  <si>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</si>
  <si>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</si>
  <si>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</si>
  <si>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</si>
  <si>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</si>
  <si>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</si>
  <si>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</si>
  <si>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</si>
  <si>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</si>
  <si>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</si>
  <si>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</si>
  <si>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</si>
  <si>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</si>
  <si>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</si>
  <si>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</si>
  <si>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</si>
  <si>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</si>
  <si>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</si>
  <si>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</si>
  <si>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</si>
  <si>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</si>
  <si>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</si>
  <si>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</si>
  <si>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</si>
  <si>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</si>
  <si>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</si>
  <si>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</si>
  <si>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</si>
  <si>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</si>
  <si>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</si>
  <si>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</si>
  <si>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</si>
  <si>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</si>
  <si>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</si>
  <si>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</si>
  <si>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</si>
  <si>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</si>
  <si>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</si>
  <si>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</si>
  <si>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</si>
  <si>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</si>
  <si>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</si>
  <si>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</si>
  <si>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</si>
  <si>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</si>
  <si>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</si>
  <si>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</si>
  <si>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</si>
  <si>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</si>
  <si>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</si>
  <si>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</si>
  <si>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</si>
  <si>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</si>
  <si>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</si>
  <si>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</si>
  <si>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</si>
  <si>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</si>
  <si>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</si>
  <si>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</si>
  <si>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</si>
  <si>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</si>
  <si>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</si>
  <si>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</si>
  <si>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</si>
  <si>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</si>
  <si>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</si>
  <si>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</si>
  <si>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</si>
  <si>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</si>
  <si>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</si>
  <si>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</si>
  <si>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</si>
  <si>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</si>
  <si>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</si>
  <si>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</si>
  <si>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</si>
  <si>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</si>
  <si>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</si>
  <si>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</si>
  <si>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</si>
  <si>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</si>
  <si>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</si>
  <si>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</si>
  <si>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</si>
  <si>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</si>
  <si>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</si>
  <si>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</si>
  <si>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</si>
  <si>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</si>
  <si>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</si>
  <si>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</si>
  <si>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</si>
  <si>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</si>
  <si>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</si>
  <si>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</si>
  <si>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</si>
  <si>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</si>
  <si>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</si>
  <si>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</si>
  <si>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</si>
  <si>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</si>
  <si>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</si>
  <si>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</si>
  <si>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</si>
  <si>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</si>
  <si>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</si>
  <si>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</si>
  <si>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</si>
  <si>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</si>
  <si>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</si>
  <si>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</si>
  <si>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</si>
  <si>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</si>
  <si>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</si>
  <si>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</si>
  <si>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</si>
  <si>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</si>
  <si>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</si>
  <si>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</si>
  <si>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</si>
  <si>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</si>
  <si>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</si>
  <si>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</si>
  <si>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</si>
  <si>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</si>
  <si>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</si>
  <si>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</si>
  <si>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</si>
  <si>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</si>
  <si>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</si>
  <si>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</si>
  <si>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</si>
  <si>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</si>
  <si>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</si>
  <si>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</si>
  <si>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</si>
  <si>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</si>
  <si>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</si>
  <si>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</si>
  <si>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</si>
  <si>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</si>
  <si>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</si>
  <si>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</si>
  <si>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</si>
  <si>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</si>
  <si>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</si>
  <si>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</si>
  <si>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</si>
  <si>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</si>
  <si>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</si>
  <si>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</si>
  <si>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</si>
  <si>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</si>
  <si>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</si>
  <si>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</si>
  <si>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</si>
  <si>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</si>
  <si>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</si>
  <si>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</si>
  <si>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</si>
  <si>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</si>
  <si>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</si>
  <si>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</si>
  <si>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</si>
  <si>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</si>
  <si>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</si>
  <si>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</si>
  <si>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</si>
  <si>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</si>
  <si>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</si>
  <si>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</si>
  <si>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</si>
  <si>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</si>
  <si>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</si>
  <si>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</si>
  <si>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</si>
  <si>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</si>
  <si>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</si>
  <si>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</si>
  <si>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</si>
  <si>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</si>
  <si>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</si>
  <si>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</si>
  <si>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</si>
  <si>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</si>
  <si>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</si>
  <si>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</si>
  <si>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</si>
  <si>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</si>
  <si>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</si>
  <si>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</si>
  <si>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</si>
  <si>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</si>
  <si>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</si>
  <si>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</si>
  <si>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</si>
  <si>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</si>
  <si>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</si>
  <si>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</si>
  <si>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</si>
  <si>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</si>
  <si>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</si>
  <si>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</si>
  <si>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</si>
  <si>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</si>
  <si>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</si>
  <si>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</si>
  <si>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</si>
  <si>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</si>
  <si>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</si>
  <si>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</si>
  <si>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</si>
  <si>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</si>
  <si>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</si>
  <si>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</si>
  <si>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</si>
  <si>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</si>
  <si>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</si>
  <si>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</si>
  <si>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</si>
  <si>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</si>
  <si>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</si>
  <si>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</si>
  <si>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</si>
  <si>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</si>
  <si>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</si>
  <si>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</si>
  <si>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</si>
  <si>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</si>
  <si>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</si>
  <si>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</si>
  <si>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</si>
  <si>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</si>
  <si>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</si>
  <si>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</si>
  <si>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</si>
  <si>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</si>
  <si>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</si>
  <si>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</si>
  <si>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</si>
  <si>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</si>
  <si>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</si>
  <si>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</si>
  <si>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</si>
  <si>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</si>
  <si>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</si>
  <si>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</si>
  <si>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</si>
  <si>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</si>
  <si>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</si>
  <si>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</si>
  <si>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</si>
  <si>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</si>
  <si>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</si>
  <si>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</si>
  <si>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</si>
  <si>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</si>
  <si>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</si>
  <si>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</si>
  <si>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</si>
  <si>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</si>
  <si>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</si>
  <si>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</si>
  <si>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</si>
  <si>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</si>
  <si>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</si>
  <si>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</si>
  <si>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</si>
  <si>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</si>
  <si>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</si>
  <si>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</si>
  <si>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</si>
  <si>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</si>
  <si>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</si>
  <si>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</si>
  <si>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</si>
  <si>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</si>
  <si>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</si>
  <si>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</si>
  <si>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</si>
  <si>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</si>
  <si>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</si>
  <si>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</si>
  <si>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</si>
  <si>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</si>
  <si>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</si>
  <si>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</si>
  <si>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</si>
  <si>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</si>
  <si>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</si>
  <si>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</si>
  <si>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</si>
  <si>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</si>
  <si>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</si>
  <si>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</si>
  <si>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</si>
  <si>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</si>
  <si>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</si>
  <si>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</si>
  <si>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</si>
  <si>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</si>
  <si>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</si>
  <si>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</si>
  <si>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</si>
  <si>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</si>
  <si>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</si>
  <si>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</si>
  <si>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</si>
  <si>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</si>
  <si>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</si>
  <si>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</si>
  <si>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</si>
  <si>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</si>
  <si>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</si>
  <si>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</si>
  <si>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</si>
  <si>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</si>
  <si>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</si>
  <si>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</si>
  <si>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</si>
  <si>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</si>
  <si>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</si>
  <si>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</si>
  <si>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</si>
  <si>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</si>
  <si>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</si>
  <si>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</si>
  <si>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</si>
  <si>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</si>
  <si>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</si>
  <si>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</si>
  <si>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</si>
  <si>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</si>
  <si>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</si>
  <si>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</si>
  <si>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</si>
  <si>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</si>
  <si>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</si>
  <si>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</si>
  <si>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</si>
  <si>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</si>
  <si>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</si>
  <si>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</si>
  <si>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</si>
  <si>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</si>
  <si>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</si>
  <si>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</si>
  <si>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</si>
  <si>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</si>
  <si>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</si>
  <si>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</si>
  <si>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</si>
  <si>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</si>
  <si>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</si>
  <si>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</si>
  <si>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</si>
  <si>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</si>
  <si>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</si>
  <si>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</si>
  <si>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</si>
  <si>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</si>
  <si>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</si>
  <si>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</si>
  <si>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</si>
  <si>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</si>
  <si>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</si>
  <si>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</si>
  <si>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</si>
  <si>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</si>
  <si>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</si>
  <si>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</si>
  <si>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</si>
  <si>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</si>
  <si>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</si>
  <si>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</si>
  <si>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</si>
  <si>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</si>
  <si>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</si>
  <si>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</si>
  <si>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</si>
  <si>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</si>
  <si>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</si>
  <si>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</si>
  <si>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</si>
  <si>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</si>
  <si>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</si>
  <si>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</si>
  <si>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</si>
  <si>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</si>
  <si>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</si>
  <si>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</si>
  <si>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</si>
  <si>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</si>
  <si>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</si>
  <si>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</si>
  <si>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</si>
  <si>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</si>
  <si>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</si>
  <si>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</si>
  <si>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</si>
  <si>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</si>
  <si>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</si>
  <si>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</si>
  <si>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</si>
  <si>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</si>
  <si>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</si>
  <si>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</si>
  <si>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</si>
  <si>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</si>
  <si>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</si>
  <si>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</si>
  <si>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</si>
  <si>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</si>
  <si>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</si>
  <si>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</si>
  <si>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</si>
  <si>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</si>
  <si>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</si>
  <si>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</si>
  <si>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</si>
  <si>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</si>
  <si>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</si>
  <si>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</si>
  <si>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</si>
  <si>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</si>
  <si>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</si>
  <si>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</si>
  <si>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</si>
  <si>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</si>
  <si>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</si>
  <si>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</si>
  <si>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</si>
  <si>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</si>
  <si>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</si>
  <si>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</si>
  <si>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</si>
  <si>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</si>
  <si>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</si>
  <si>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</si>
  <si>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</si>
  <si>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</si>
  <si>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</si>
  <si>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</si>
  <si>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</si>
  <si>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</si>
  <si>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</si>
  <si>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</si>
  <si>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</si>
  <si>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</si>
  <si>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</si>
  <si>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</si>
  <si>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</si>
  <si>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</si>
  <si>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</si>
  <si>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</si>
  <si>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</si>
  <si>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</si>
  <si>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</si>
  <si>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</si>
  <si>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</si>
  <si>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</si>
  <si>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</si>
  <si>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</si>
  <si>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</si>
  <si>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</si>
  <si>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</si>
  <si>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</si>
  <si>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</si>
  <si>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</si>
  <si>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</si>
  <si>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</si>
  <si>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</si>
  <si>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</si>
  <si>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</si>
  <si>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</si>
  <si>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</si>
  <si>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</si>
  <si>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</si>
  <si>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</si>
  <si>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</si>
  <si>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</si>
  <si>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</si>
  <si>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</si>
  <si>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</si>
  <si>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</si>
  <si>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</si>
  <si>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</si>
  <si>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</si>
  <si>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</si>
  <si>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</si>
  <si>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</si>
  <si>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</si>
  <si>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</si>
  <si>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</si>
  <si>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</si>
  <si>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</si>
  <si>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</si>
  <si>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</si>
  <si>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</si>
  <si>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</si>
  <si>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</si>
  <si>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</si>
  <si>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</si>
  <si>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</si>
  <si>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</si>
  <si>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</si>
  <si>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</si>
  <si>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</si>
  <si>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</si>
  <si>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</si>
  <si>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</si>
  <si>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</si>
  <si>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</si>
  <si>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</si>
  <si>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</si>
  <si>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</si>
  <si>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</si>
  <si>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</si>
  <si>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</si>
  <si>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</si>
  <si>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</si>
  <si>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</si>
  <si>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</si>
  <si>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</si>
  <si>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</si>
  <si>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</si>
  <si>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</si>
  <si>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</si>
  <si>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</si>
  <si>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</si>
  <si>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</si>
  <si>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</si>
  <si>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</si>
  <si>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</si>
  <si>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</si>
  <si>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</si>
  <si>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</si>
  <si>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</si>
  <si>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</si>
  <si>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</si>
  <si>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</si>
  <si>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</si>
  <si>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</si>
  <si>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</si>
  <si>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</si>
  <si>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</si>
  <si>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</si>
  <si>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</si>
  <si>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</si>
  <si>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</si>
  <si>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</si>
  <si>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</si>
  <si>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</si>
  <si>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</si>
  <si>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</si>
  <si>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</si>
  <si>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</si>
  <si>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</si>
  <si>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</si>
  <si>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</si>
  <si>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</si>
  <si>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</si>
  <si>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</si>
  <si>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</si>
  <si>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</si>
  <si>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</si>
  <si>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</si>
  <si>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</si>
  <si>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</si>
  <si>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</si>
  <si>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</si>
  <si>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</si>
  <si>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</si>
  <si>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</si>
  <si>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</si>
  <si>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</si>
  <si>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</si>
  <si>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</si>
  <si>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</si>
  <si>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</si>
  <si>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</si>
  <si>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</si>
  <si>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</si>
  <si>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</si>
  <si>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</si>
  <si>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</si>
  <si>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</si>
  <si>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</si>
  <si>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</si>
  <si>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</si>
  <si>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</si>
  <si>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</si>
  <si>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</si>
  <si>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</si>
  <si>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</si>
  <si>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</si>
  <si>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</si>
  <si>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</si>
  <si>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</si>
  <si>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</si>
  <si>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</si>
  <si>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</si>
  <si>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</si>
  <si>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</si>
  <si>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</si>
  <si>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</si>
  <si>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</si>
  <si>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</si>
  <si>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</si>
  <si>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</si>
  <si>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</si>
  <si>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</si>
  <si>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</si>
  <si>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</si>
  <si>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</si>
  <si>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</si>
  <si>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</si>
  <si>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</si>
  <si>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</si>
  <si>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</si>
  <si>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</si>
  <si>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</si>
  <si>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</si>
  <si>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</si>
  <si>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</si>
  <si>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</si>
  <si>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</si>
  <si>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</si>
  <si>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</si>
  <si>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</si>
  <si>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</si>
  <si>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</si>
  <si>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</si>
  <si>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</si>
  <si>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</si>
  <si>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</si>
  <si>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</si>
  <si>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</si>
  <si>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</si>
  <si>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</si>
  <si>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</si>
  <si>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</si>
  <si>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</si>
  <si>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</si>
  <si>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</si>
  <si>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</si>
  <si>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</si>
  <si>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</si>
  <si>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</si>
  <si>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</si>
  <si>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</si>
  <si>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</si>
  <si>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</si>
  <si>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</si>
  <si>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</si>
  <si>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</si>
  <si>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</si>
  <si>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</si>
  <si>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</si>
  <si>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</si>
  <si>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</si>
  <si>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</si>
  <si>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</si>
  <si>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</si>
  <si>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</si>
  <si>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</si>
  <si>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</si>
  <si>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</si>
  <si>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</si>
  <si>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</si>
  <si>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</si>
  <si>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</si>
  <si>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</si>
  <si>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</si>
  <si>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</si>
  <si>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</si>
  <si>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</si>
  <si>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</si>
  <si>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</si>
  <si>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</si>
  <si>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</si>
  <si>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</si>
  <si>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</si>
  <si>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</si>
  <si>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</si>
  <si>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</si>
  <si>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</si>
  <si>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</si>
  <si>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</si>
  <si>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</si>
  <si>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</si>
  <si>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</si>
  <si>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</si>
  <si>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</si>
  <si>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</si>
  <si>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</si>
  <si>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</si>
  <si>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</si>
  <si>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</si>
  <si>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</si>
  <si>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</si>
  <si>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</si>
  <si>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</si>
  <si>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</si>
  <si>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</si>
  <si>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</si>
  <si>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</si>
  <si>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</si>
  <si>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</si>
  <si>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</si>
  <si>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</si>
  <si>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</si>
  <si>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</si>
  <si>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</si>
  <si>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</si>
  <si>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</si>
  <si>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</si>
  <si>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</si>
  <si>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</si>
  <si>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</si>
  <si>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</si>
  <si>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</si>
  <si>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</si>
  <si>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Мыльникова Юлия Борисовна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</si>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</sst>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9" sqref="L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2015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491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66" t="s">
        <v>834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745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746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764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765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56" sqref="H156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10805.538999999999</v>
      </c>
      <c r="G18" s="217">
        <f>SUM(G19,G20,G27,G31)</f>
        <v>10524.3</v>
      </c>
      <c r="H18" s="217">
        <f>SUM(H19,H20,H27,H31)</f>
        <v>0</v>
      </c>
      <c r="I18" s="217">
        <f>SUM(I19,I20,I27,I31)</f>
        <v>281.23900000000003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8809.651</v>
      </c>
      <c r="G20" s="219">
        <f>SUM(G21:G26)</f>
        <v>8528.412</v>
      </c>
      <c r="H20" s="219">
        <f>SUM(H21:H26)</f>
        <v>0</v>
      </c>
      <c r="I20" s="219">
        <f>SUM(I21:I26)</f>
        <v>281.23900000000003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8674.849</v>
      </c>
      <c r="G22" s="220">
        <v>8528.412</v>
      </c>
      <c r="H22" s="220"/>
      <c r="I22" s="220">
        <v>146.437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66.92</v>
      </c>
      <c r="G23" s="220"/>
      <c r="H23" s="220"/>
      <c r="I23" s="220">
        <v>66.92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53.23</v>
      </c>
      <c r="G24" s="220"/>
      <c r="H24" s="220"/>
      <c r="I24" s="220">
        <v>53.23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767</v>
      </c>
      <c r="F25" s="219">
        <f>SUM(G25:J25)</f>
        <v>14.652</v>
      </c>
      <c r="G25" s="220"/>
      <c r="H25" s="220"/>
      <c r="I25" s="220">
        <v>14.652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1995.888</v>
      </c>
      <c r="G27" s="219">
        <f>SUM(G28:G30)</f>
        <v>1995.888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1995.888</v>
      </c>
      <c r="G29" s="220">
        <v>1995.888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5686.970999999999</v>
      </c>
      <c r="G32" s="132"/>
      <c r="H32" s="223">
        <f>H33</f>
        <v>0</v>
      </c>
      <c r="I32" s="223">
        <f>I33+I34</f>
        <v>5031.472999999999</v>
      </c>
      <c r="J32" s="222">
        <f>J33+J34+J35</f>
        <v>655.4979999999996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5031.472999999999</v>
      </c>
      <c r="G33" s="132"/>
      <c r="H33" s="220"/>
      <c r="I33" s="220">
        <v>5031.472999999999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655.4979999999996</v>
      </c>
      <c r="G35" s="133"/>
      <c r="H35" s="133"/>
      <c r="I35" s="133"/>
      <c r="J35" s="224">
        <v>655.4979999999996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10691.204</v>
      </c>
      <c r="G37" s="223">
        <f>SUM(G38,G43,G49,G52,G55)</f>
        <v>5378.492</v>
      </c>
      <c r="H37" s="223">
        <f>SUM(H38,H43,H49,H52,H55)</f>
        <v>0</v>
      </c>
      <c r="I37" s="223">
        <f>SUM(I38,I43,I49,I52,I55)</f>
        <v>4657.214</v>
      </c>
      <c r="J37" s="222">
        <f>SUM(J38,J43,J49,J52,J55)</f>
        <v>655.498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6390.285</v>
      </c>
      <c r="G38" s="219">
        <f>SUM(G39:G42)</f>
        <v>1902.011</v>
      </c>
      <c r="H38" s="219">
        <f>SUM(H39:H42)</f>
        <v>0</v>
      </c>
      <c r="I38" s="219">
        <f>SUM(I39:I42)</f>
        <v>3832.7760000000003</v>
      </c>
      <c r="J38" s="222">
        <f>SUM(J39:J42)</f>
        <v>655.498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6131.485000000001</v>
      </c>
      <c r="G40" s="220">
        <v>1902.011</v>
      </c>
      <c r="H40" s="220"/>
      <c r="I40" s="220">
        <v>3573.976</v>
      </c>
      <c r="J40" s="221">
        <v>655.498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836</v>
      </c>
      <c r="E41" s="153" t="s">
        <v>345</v>
      </c>
      <c r="F41" s="219">
        <f>SUM(G41:J41)</f>
        <v>258.8</v>
      </c>
      <c r="G41" s="220"/>
      <c r="H41" s="220"/>
      <c r="I41" s="220">
        <v>258.8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4300.919</v>
      </c>
      <c r="G43" s="219">
        <f>SUM(G44:G48)</f>
        <v>3476.481</v>
      </c>
      <c r="H43" s="219">
        <f>SUM(H44:H48)</f>
        <v>0</v>
      </c>
      <c r="I43" s="219">
        <f>SUM(I44:I48)</f>
        <v>824.438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767</v>
      </c>
      <c r="F45" s="219">
        <f>SUM(G45:J45)</f>
        <v>3793.518</v>
      </c>
      <c r="G45" s="220">
        <v>3476.481</v>
      </c>
      <c r="H45" s="220"/>
      <c r="I45" s="220">
        <v>317.037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49.904</v>
      </c>
      <c r="G46" s="220"/>
      <c r="H46" s="220"/>
      <c r="I46" s="220">
        <v>49.904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835</v>
      </c>
      <c r="E47" s="153" t="s">
        <v>780</v>
      </c>
      <c r="F47" s="219">
        <f>SUM(G47:J47)</f>
        <v>457.497</v>
      </c>
      <c r="G47" s="220"/>
      <c r="H47" s="220"/>
      <c r="I47" s="220">
        <v>457.497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5686.970999999999</v>
      </c>
      <c r="G58" s="223">
        <f>SUM(G33:J33)</f>
        <v>5031.472999999999</v>
      </c>
      <c r="H58" s="223">
        <f>SUM(G34:J34)</f>
        <v>0</v>
      </c>
      <c r="I58" s="223">
        <f>SUM(G35:J35)</f>
        <v>655.4979999999996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114.33500000000001</v>
      </c>
      <c r="G61" s="223">
        <f>SUM(G62:G63)</f>
        <v>114.33500000000001</v>
      </c>
      <c r="H61" s="223">
        <f>SUM(H62:H63)</f>
        <v>0</v>
      </c>
      <c r="I61" s="223">
        <f>SUM(I62:I63)</f>
        <v>0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114.33500000000001</v>
      </c>
      <c r="G63" s="220">
        <v>114.33500000000001</v>
      </c>
      <c r="H63" s="220"/>
      <c r="I63" s="220"/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-4.263256414560601E-13</v>
      </c>
      <c r="G67" s="226">
        <f>G18-G37-G58-G59-G61+G65-G66</f>
        <v>2.842170943040401E-14</v>
      </c>
      <c r="H67" s="226">
        <f>H18+H32-H37-H58-H59-H61+H65-H66</f>
        <v>0</v>
      </c>
      <c r="I67" s="226">
        <f>I18+I32-I37-I58-I59-I61+I65-I66</f>
        <v>0</v>
      </c>
      <c r="J67" s="227">
        <f>J18+J32-J37-J59-J61+J65-J66</f>
        <v>-4.547473508864641E-13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21.448203921568627</v>
      </c>
      <c r="G69" s="217">
        <f>SUM(G70,G71,G78,G82)</f>
        <v>20.375886274509803</v>
      </c>
      <c r="H69" s="217">
        <f>SUM(H70,H71,H78,H82)</f>
        <v>0</v>
      </c>
      <c r="I69" s="217">
        <f>SUM(I70,I71,I78,I82)</f>
        <v>1.0723176470588236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17.534698039215687</v>
      </c>
      <c r="G71" s="219">
        <f>SUM(G72:G77)</f>
        <v>16.462380392156863</v>
      </c>
      <c r="H71" s="219">
        <f>SUM(H72:H77)</f>
        <v>0</v>
      </c>
      <c r="I71" s="219">
        <f>SUM(I72:I77)</f>
        <v>1.0723176470588236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17.270380392156863</v>
      </c>
      <c r="G73" s="220">
        <v>16.462380392156863</v>
      </c>
      <c r="H73" s="220"/>
      <c r="I73" s="220">
        <v>0.808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0.1312156862745098</v>
      </c>
      <c r="G74" s="220"/>
      <c r="H74" s="220"/>
      <c r="I74" s="220">
        <v>0.1312156862745098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0.10437254901960784</v>
      </c>
      <c r="G75" s="220"/>
      <c r="H75" s="220"/>
      <c r="I75" s="220">
        <v>0.10437254901960784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0.028729411764705882</v>
      </c>
      <c r="G76" s="220"/>
      <c r="H76" s="220"/>
      <c r="I76" s="220">
        <v>0.028729411764705882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3.913505882352941</v>
      </c>
      <c r="G78" s="219">
        <f>SUM(G79:G81)</f>
        <v>3.913505882352941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3.913505882352941</v>
      </c>
      <c r="G80" s="220">
        <v>3.913505882352941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11.151799999999996</v>
      </c>
      <c r="G83" s="145"/>
      <c r="H83" s="223">
        <f>H84</f>
        <v>0</v>
      </c>
      <c r="I83" s="223">
        <f>I84+I85</f>
        <v>9.605637254901959</v>
      </c>
      <c r="J83" s="222">
        <f>J84+J85+J86</f>
        <v>1.5461627450980373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9.605637254901959</v>
      </c>
      <c r="G84" s="145"/>
      <c r="H84" s="220"/>
      <c r="I84" s="220">
        <v>9.605637254901959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1.5461627450980373</v>
      </c>
      <c r="G86" s="145"/>
      <c r="H86" s="145"/>
      <c r="I86" s="145"/>
      <c r="J86" s="221">
        <v>1.5461627450980373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21.224015098039217</v>
      </c>
      <c r="G88" s="223">
        <f>SUM(G89,G94,G100,G103,G106)</f>
        <v>10.54606274509804</v>
      </c>
      <c r="H88" s="223">
        <f>SUM(H89,H94,H100,H103,H106)</f>
        <v>0</v>
      </c>
      <c r="I88" s="223">
        <f>SUM(I89,I94,I100,I103,I106)</f>
        <v>9.131792156862746</v>
      </c>
      <c r="J88" s="222">
        <f>SUM(J89,J94,J100,J103,J106)</f>
        <v>1.5461601960784315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12.790840588235296</v>
      </c>
      <c r="G89" s="219">
        <f>SUM(G90:G93)</f>
        <v>3.729433333333333</v>
      </c>
      <c r="H89" s="219">
        <f>SUM(H90:H93)</f>
        <v>0</v>
      </c>
      <c r="I89" s="219">
        <f>SUM(I90:I93)</f>
        <v>7.5152470588235305</v>
      </c>
      <c r="J89" s="222">
        <f>SUM(J90:J93)</f>
        <v>1.5461601960784315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12.283389607843139</v>
      </c>
      <c r="G91" s="220">
        <v>3.729433333333333</v>
      </c>
      <c r="H91" s="220">
        <v>0</v>
      </c>
      <c r="I91" s="220">
        <v>7.007796078431373</v>
      </c>
      <c r="J91" s="220">
        <v>1.5461601960784315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836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0.5074509803921569</v>
      </c>
      <c r="G92" s="220"/>
      <c r="H92" s="220"/>
      <c r="I92" s="220">
        <v>0.5074509803921569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8.433174509803923</v>
      </c>
      <c r="G94" s="219">
        <f>SUM(G95:G99)</f>
        <v>6.816629411764707</v>
      </c>
      <c r="H94" s="219">
        <f>SUM(H95:H99)</f>
        <v>0</v>
      </c>
      <c r="I94" s="219">
        <f>SUM(I95:I99)</f>
        <v>1.6165450980392158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7.438270588235294</v>
      </c>
      <c r="G96" s="220">
        <v>6.816629411764707</v>
      </c>
      <c r="H96" s="220"/>
      <c r="I96" s="220">
        <v>0.6216411764705883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0.09785098039215688</v>
      </c>
      <c r="G97" s="220"/>
      <c r="H97" s="220"/>
      <c r="I97" s="220">
        <v>0.09785098039215688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835</v>
      </c>
      <c r="E98" s="236" t="str">
        <f>IF('46 - передача'!$E$47="","",'46 - передача'!$E$47)</f>
        <v>ООО "Каскад-Энерго"</v>
      </c>
      <c r="F98" s="219">
        <f>SUM(G98:J98)</f>
        <v>0.8970529411764706</v>
      </c>
      <c r="G98" s="220"/>
      <c r="H98" s="220"/>
      <c r="I98" s="220">
        <v>0.8970529411764706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11.151799999999996</v>
      </c>
      <c r="G109" s="223">
        <f>SUM(G84:J84)</f>
        <v>9.605637254901959</v>
      </c>
      <c r="H109" s="223">
        <f>SUM(G85:J85)</f>
        <v>0</v>
      </c>
      <c r="I109" s="223">
        <f>SUM(G86:J86)</f>
        <v>1.5461627450980373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0.22418627450980394</v>
      </c>
      <c r="G112" s="223">
        <f>SUM(G113:G114)</f>
        <v>0.22418627450980394</v>
      </c>
      <c r="H112" s="223">
        <f>SUM(H113:H114)</f>
        <v>0</v>
      </c>
      <c r="I112" s="223">
        <f>SUM(I113:I114)</f>
        <v>0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0.22418627450980394</v>
      </c>
      <c r="G114" s="220">
        <v>0.22418627450980394</v>
      </c>
      <c r="H114" s="220"/>
      <c r="I114" s="220"/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2.549019606556957E-06</v>
      </c>
      <c r="G118" s="229">
        <f>G69-G88-G109-G110-G112+G116-G117</f>
        <v>7.216449660063518E-16</v>
      </c>
      <c r="H118" s="229">
        <f>H69+H83-H88-H109-H110-H112+H116-H117</f>
        <v>0</v>
      </c>
      <c r="I118" s="229">
        <f>I69+I83-I88-I109-I110-I112+I116-I117</f>
        <v>0</v>
      </c>
      <c r="J118" s="230">
        <f>J69+J83-J88-J110-J112+J116-J117</f>
        <v>2.549019605835312E-06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32.60000392156862</v>
      </c>
      <c r="G120" s="220">
        <v>20.375886274509803</v>
      </c>
      <c r="H120" s="220"/>
      <c r="I120" s="220">
        <v>10.677954901960783</v>
      </c>
      <c r="J120" s="220">
        <v>1.5461627450980373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32.60000392156862</v>
      </c>
      <c r="G121" s="220">
        <v>20.375886274509803</v>
      </c>
      <c r="H121" s="220"/>
      <c r="I121" s="220">
        <v>10.677954901960783</v>
      </c>
      <c r="J121" s="220">
        <v>1.5461627450980373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10000.3622</v>
      </c>
      <c r="G123" s="232">
        <f>SUM(G124,G129,G132)</f>
        <v>2065.0324</v>
      </c>
      <c r="H123" s="232">
        <f>SUM(H124,H129,H132)</f>
        <v>0</v>
      </c>
      <c r="I123" s="232">
        <f>SUM(I124,I129,I132)</f>
        <v>7368.4185</v>
      </c>
      <c r="J123" s="233">
        <f>SUM(J124,J129,J132)</f>
        <v>566.9113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10000.3622</v>
      </c>
      <c r="G124" s="223">
        <f>SUM(G125:G128)</f>
        <v>2065.0324</v>
      </c>
      <c r="H124" s="223">
        <f>SUM(H125:H128)</f>
        <v>0</v>
      </c>
      <c r="I124" s="223">
        <f>SUM(I125:I128)</f>
        <v>7368.4185</v>
      </c>
      <c r="J124" s="222">
        <f>SUM(J125:J128)</f>
        <v>566.9113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9500.422709999999</v>
      </c>
      <c r="G126" s="220">
        <v>2065.0324</v>
      </c>
      <c r="H126" s="220"/>
      <c r="I126" s="220">
        <v>6868.47901</v>
      </c>
      <c r="J126" s="221">
        <v>566.9113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837</v>
      </c>
      <c r="E127" s="153" t="s">
        <v>345</v>
      </c>
      <c r="F127" s="219">
        <f>SUM(G127:J127)</f>
        <v>499.93949</v>
      </c>
      <c r="G127" s="220"/>
      <c r="H127" s="220"/>
      <c r="I127" s="220">
        <v>499.93949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5134.46963</v>
      </c>
      <c r="G136" s="219">
        <f>SUM(G137:G139)</f>
        <v>5134.46963</v>
      </c>
      <c r="H136" s="219">
        <f>SUM(H137:H139)</f>
        <v>0</v>
      </c>
      <c r="I136" s="219">
        <f>SUM(I137:I139)</f>
        <v>0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5134.46963</v>
      </c>
      <c r="G138" s="220">
        <v>5134.46963</v>
      </c>
      <c r="H138" s="220"/>
      <c r="I138" s="220"/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9433.4509</v>
      </c>
      <c r="G141" s="216">
        <f>SUM(G142,G147,G150)</f>
        <v>2065.0324</v>
      </c>
      <c r="H141" s="216">
        <f>SUM(H142,H147,H150)</f>
        <v>0</v>
      </c>
      <c r="I141" s="216">
        <f>SUM(I142,I147,I150)</f>
        <v>7368.4185</v>
      </c>
      <c r="J141" s="218">
        <f>SUM(J142,J147,J150)</f>
        <v>0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9433.4509</v>
      </c>
      <c r="G142" s="223">
        <f>SUM(G143:G146)</f>
        <v>2065.0324</v>
      </c>
      <c r="H142" s="223">
        <f>SUM(H143:H146)</f>
        <v>0</v>
      </c>
      <c r="I142" s="223">
        <f>SUM(I143:I146)</f>
        <v>7368.4185</v>
      </c>
      <c r="J142" s="222">
        <f>SUM(J143:J146)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8933.51141</v>
      </c>
      <c r="G144" s="220">
        <v>2065.0324</v>
      </c>
      <c r="H144" s="220"/>
      <c r="I144" s="220">
        <v>6868.47901</v>
      </c>
      <c r="J144" s="220"/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837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499.93949</v>
      </c>
      <c r="G145" s="220"/>
      <c r="H145" s="220"/>
      <c r="I145" s="220">
        <v>499.93949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5134.46963</v>
      </c>
      <c r="G154" s="223">
        <f>SUM(G155:G157)</f>
        <v>5134.46963</v>
      </c>
      <c r="H154" s="223">
        <f>SUM(H155:H157)</f>
        <v>0</v>
      </c>
      <c r="I154" s="223">
        <f>SUM(I155:I157)</f>
        <v>0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5134.46963</v>
      </c>
      <c r="G156" s="220">
        <v>5134.46963</v>
      </c>
      <c r="H156" s="220"/>
      <c r="I156" s="220"/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766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767</v>
      </c>
      <c r="B18" s="89" t="s">
        <v>281</v>
      </c>
      <c r="C18" s="89" t="s">
        <v>768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769</v>
      </c>
      <c r="B33" s="89" t="s">
        <v>770</v>
      </c>
      <c r="C33" s="89" t="s">
        <v>771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772</v>
      </c>
      <c r="B35" s="89" t="s">
        <v>773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774</v>
      </c>
      <c r="B54" s="89" t="s">
        <v>775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776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777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778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779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780</v>
      </c>
      <c r="B118" s="89" t="s">
        <v>781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782</v>
      </c>
      <c r="B134" s="89" t="s">
        <v>783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784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785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767</v>
      </c>
      <c r="B151" s="89" t="s">
        <v>281</v>
      </c>
      <c r="C151" s="89" t="s">
        <v>768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786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787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788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767</v>
      </c>
      <c r="B185" s="89" t="s">
        <v>281</v>
      </c>
      <c r="C185" s="89" t="s">
        <v>768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788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789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778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790</v>
      </c>
      <c r="B229" s="89" t="s">
        <v>791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792</v>
      </c>
      <c r="B231" s="89" t="s">
        <v>793</v>
      </c>
      <c r="C231" s="89" t="s">
        <v>794</v>
      </c>
      <c r="D231" s="89" t="s">
        <v>141</v>
      </c>
      <c r="E231" s="89" t="s">
        <v>113</v>
      </c>
    </row>
    <row r="232" spans="1:5" ht="11.25">
      <c r="A232" s="89" t="s">
        <v>795</v>
      </c>
      <c r="B232" s="89" t="s">
        <v>796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797</v>
      </c>
      <c r="B233" s="89" t="s">
        <v>798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799</v>
      </c>
      <c r="B234" s="89" t="s">
        <v>800</v>
      </c>
      <c r="C234" s="89" t="s">
        <v>801</v>
      </c>
      <c r="D234" s="89" t="s">
        <v>141</v>
      </c>
      <c r="E234" s="89" t="s">
        <v>113</v>
      </c>
    </row>
    <row r="235" spans="1:5" ht="11.25">
      <c r="A235" s="89" t="s">
        <v>802</v>
      </c>
      <c r="B235" s="89" t="s">
        <v>803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804</v>
      </c>
      <c r="B236" s="89" t="s">
        <v>805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806</v>
      </c>
      <c r="B237" s="89" t="s">
        <v>807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808</v>
      </c>
      <c r="B239" s="89" t="s">
        <v>809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810</v>
      </c>
      <c r="B241" s="89" t="s">
        <v>811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812</v>
      </c>
      <c r="B242" s="89" t="s">
        <v>813</v>
      </c>
      <c r="C242" s="89" t="s">
        <v>814</v>
      </c>
      <c r="D242" s="89" t="s">
        <v>141</v>
      </c>
      <c r="E242" s="89" t="s">
        <v>113</v>
      </c>
    </row>
    <row r="243" spans="1:5" ht="11.25">
      <c r="A243" s="89" t="s">
        <v>815</v>
      </c>
      <c r="B243" s="89" t="s">
        <v>816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817</v>
      </c>
      <c r="B244" s="89" t="s">
        <v>818</v>
      </c>
      <c r="C244" s="89" t="s">
        <v>819</v>
      </c>
      <c r="D244" s="89" t="s">
        <v>141</v>
      </c>
      <c r="E244" s="89" t="s">
        <v>113</v>
      </c>
    </row>
    <row r="245" spans="1:5" ht="11.25">
      <c r="A245" s="89" t="s">
        <v>820</v>
      </c>
      <c r="B245" s="89" t="s">
        <v>821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822</v>
      </c>
      <c r="B257" s="89" t="s">
        <v>823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824</v>
      </c>
      <c r="B264" s="89" t="s">
        <v>466</v>
      </c>
      <c r="C264" s="89" t="s">
        <v>825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782</v>
      </c>
      <c r="B266" s="89" t="s">
        <v>783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826</v>
      </c>
      <c r="B269" s="89" t="s">
        <v>827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785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828</v>
      </c>
      <c r="B271" s="89" t="s">
        <v>829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830</v>
      </c>
      <c r="B272" s="89" t="s">
        <v>831</v>
      </c>
      <c r="C272" s="89" t="s">
        <v>832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786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788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833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787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833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774</v>
      </c>
      <c r="B380" s="89" t="s">
        <v>775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777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833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774</v>
      </c>
      <c r="B418" s="237" t="s">
        <v>775</v>
      </c>
      <c r="C418" s="237" t="s">
        <v>640</v>
      </c>
      <c r="D418" s="237" t="s">
        <v>774</v>
      </c>
      <c r="E418" s="237" t="s">
        <v>775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774</v>
      </c>
      <c r="AC418" s="237" t="s">
        <v>775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776</v>
      </c>
      <c r="B419" s="237" t="s">
        <v>462</v>
      </c>
      <c r="C419" s="237" t="s">
        <v>314</v>
      </c>
      <c r="D419" s="237" t="s">
        <v>776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776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777</v>
      </c>
      <c r="B420" s="237" t="s">
        <v>468</v>
      </c>
      <c r="C420" s="237" t="s">
        <v>298</v>
      </c>
      <c r="D420" s="237" t="s">
        <v>777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777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766</v>
      </c>
      <c r="U434" s="237" t="s">
        <v>273</v>
      </c>
      <c r="V434" s="237" t="s">
        <v>274</v>
      </c>
      <c r="W434" s="237"/>
      <c r="X434" s="237" t="s">
        <v>766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786</v>
      </c>
      <c r="U438" s="237" t="s">
        <v>608</v>
      </c>
      <c r="V438" s="237" t="s">
        <v>519</v>
      </c>
      <c r="W438" s="237"/>
      <c r="X438" s="237" t="s">
        <v>786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766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778</v>
      </c>
      <c r="B450" s="237" t="s">
        <v>289</v>
      </c>
      <c r="C450" s="237" t="s">
        <v>543</v>
      </c>
      <c r="D450" s="237" t="s">
        <v>778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766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833</v>
      </c>
      <c r="I454" s="237" t="s">
        <v>677</v>
      </c>
      <c r="J454" s="237" t="s">
        <v>643</v>
      </c>
      <c r="K454" s="237"/>
      <c r="L454" s="237" t="s">
        <v>833</v>
      </c>
      <c r="M454" s="237" t="s">
        <v>677</v>
      </c>
      <c r="N454" s="237" t="s">
        <v>643</v>
      </c>
      <c r="O454" s="237"/>
      <c r="P454" s="237" t="s">
        <v>833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833</v>
      </c>
      <c r="AO454" s="237" t="s">
        <v>677</v>
      </c>
      <c r="AP454" s="237" t="s">
        <v>643</v>
      </c>
      <c r="AQ454" s="237"/>
      <c r="AR454" s="237" t="s">
        <v>833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833</v>
      </c>
      <c r="I455" s="237" t="s">
        <v>677</v>
      </c>
      <c r="J455" s="237" t="s">
        <v>643</v>
      </c>
      <c r="K455" s="237"/>
      <c r="L455" s="237" t="s">
        <v>833</v>
      </c>
      <c r="M455" s="237" t="s">
        <v>677</v>
      </c>
      <c r="N455" s="237" t="s">
        <v>643</v>
      </c>
      <c r="O455" s="237"/>
      <c r="P455" s="237" t="s">
        <v>833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833</v>
      </c>
      <c r="AO455" s="237" t="s">
        <v>677</v>
      </c>
      <c r="AP455" s="237" t="s">
        <v>643</v>
      </c>
      <c r="AQ455" s="237"/>
      <c r="AR455" s="237" t="s">
        <v>833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786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769</v>
      </c>
      <c r="I459" s="237" t="s">
        <v>770</v>
      </c>
      <c r="J459" s="237" t="s">
        <v>771</v>
      </c>
      <c r="K459" s="237"/>
      <c r="L459" s="237" t="s">
        <v>769</v>
      </c>
      <c r="M459" s="237" t="s">
        <v>770</v>
      </c>
      <c r="N459" s="237" t="s">
        <v>771</v>
      </c>
      <c r="O459" s="237"/>
      <c r="P459" s="237" t="s">
        <v>769</v>
      </c>
      <c r="Q459" s="237" t="s">
        <v>770</v>
      </c>
      <c r="R459" s="237" t="s">
        <v>771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769</v>
      </c>
      <c r="AO459" s="237" t="s">
        <v>770</v>
      </c>
      <c r="AP459" s="237" t="s">
        <v>771</v>
      </c>
      <c r="AQ459" s="237"/>
      <c r="AR459" s="237" t="s">
        <v>769</v>
      </c>
      <c r="AS459" s="237" t="s">
        <v>770</v>
      </c>
      <c r="AT459" s="237" t="s">
        <v>771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786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833</v>
      </c>
      <c r="U462" s="237" t="s">
        <v>677</v>
      </c>
      <c r="V462" s="237" t="s">
        <v>643</v>
      </c>
      <c r="W462" s="237"/>
      <c r="X462" s="237" t="s">
        <v>833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790</v>
      </c>
      <c r="B465" s="237" t="s">
        <v>791</v>
      </c>
      <c r="C465" s="237" t="s">
        <v>363</v>
      </c>
      <c r="D465" s="237" t="s">
        <v>790</v>
      </c>
      <c r="E465" s="237" t="s">
        <v>791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792</v>
      </c>
      <c r="B468" s="237" t="s">
        <v>793</v>
      </c>
      <c r="C468" s="237" t="s">
        <v>794</v>
      </c>
      <c r="D468" s="237" t="s">
        <v>792</v>
      </c>
      <c r="E468" s="237" t="s">
        <v>793</v>
      </c>
      <c r="F468" s="237" t="s">
        <v>794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795</v>
      </c>
      <c r="B469" s="237" t="s">
        <v>796</v>
      </c>
      <c r="C469" s="237" t="s">
        <v>427</v>
      </c>
      <c r="D469" s="237" t="s">
        <v>795</v>
      </c>
      <c r="E469" s="237" t="s">
        <v>796</v>
      </c>
      <c r="F469" s="237" t="s">
        <v>427</v>
      </c>
      <c r="G469" s="237"/>
      <c r="H469" s="237" t="s">
        <v>772</v>
      </c>
      <c r="I469" s="237" t="s">
        <v>773</v>
      </c>
      <c r="J469" s="237" t="s">
        <v>471</v>
      </c>
      <c r="K469" s="237"/>
      <c r="L469" s="237" t="s">
        <v>772</v>
      </c>
      <c r="M469" s="237" t="s">
        <v>773</v>
      </c>
      <c r="N469" s="237" t="s">
        <v>471</v>
      </c>
      <c r="O469" s="237"/>
      <c r="P469" s="237" t="s">
        <v>772</v>
      </c>
      <c r="Q469" s="237" t="s">
        <v>773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772</v>
      </c>
      <c r="AO469" s="237" t="s">
        <v>773</v>
      </c>
      <c r="AP469" s="237" t="s">
        <v>471</v>
      </c>
      <c r="AQ469" s="237"/>
      <c r="AR469" s="237" t="s">
        <v>772</v>
      </c>
      <c r="AS469" s="237" t="s">
        <v>773</v>
      </c>
      <c r="AT469" s="237" t="s">
        <v>471</v>
      </c>
    </row>
    <row r="470" spans="1:46" ht="12.75">
      <c r="A470" s="237" t="s">
        <v>797</v>
      </c>
      <c r="B470" s="237" t="s">
        <v>798</v>
      </c>
      <c r="C470" s="237" t="s">
        <v>635</v>
      </c>
      <c r="D470" s="237" t="s">
        <v>797</v>
      </c>
      <c r="E470" s="237" t="s">
        <v>798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799</v>
      </c>
      <c r="B471" s="237" t="s">
        <v>800</v>
      </c>
      <c r="C471" s="237" t="s">
        <v>801</v>
      </c>
      <c r="D471" s="237" t="s">
        <v>799</v>
      </c>
      <c r="E471" s="237" t="s">
        <v>800</v>
      </c>
      <c r="F471" s="237" t="s">
        <v>801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802</v>
      </c>
      <c r="B472" s="237" t="s">
        <v>803</v>
      </c>
      <c r="C472" s="237" t="s">
        <v>284</v>
      </c>
      <c r="D472" s="237" t="s">
        <v>802</v>
      </c>
      <c r="E472" s="237" t="s">
        <v>803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804</v>
      </c>
      <c r="B473" s="237" t="s">
        <v>805</v>
      </c>
      <c r="C473" s="237" t="s">
        <v>558</v>
      </c>
      <c r="D473" s="237" t="s">
        <v>804</v>
      </c>
      <c r="E473" s="237" t="s">
        <v>805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806</v>
      </c>
      <c r="B474" s="237" t="s">
        <v>807</v>
      </c>
      <c r="C474" s="237" t="s">
        <v>543</v>
      </c>
      <c r="D474" s="237" t="s">
        <v>806</v>
      </c>
      <c r="E474" s="237" t="s">
        <v>807</v>
      </c>
      <c r="F474" s="237" t="s">
        <v>543</v>
      </c>
      <c r="G474" s="237"/>
      <c r="H474" s="237" t="s">
        <v>355</v>
      </c>
      <c r="I474" s="237" t="s">
        <v>356</v>
      </c>
      <c r="J474" s="237" t="s">
        <v>789</v>
      </c>
      <c r="K474" s="237"/>
      <c r="L474" s="237" t="s">
        <v>355</v>
      </c>
      <c r="M474" s="237" t="s">
        <v>356</v>
      </c>
      <c r="N474" s="237" t="s">
        <v>789</v>
      </c>
      <c r="O474" s="237"/>
      <c r="P474" s="237" t="s">
        <v>355</v>
      </c>
      <c r="Q474" s="237" t="s">
        <v>356</v>
      </c>
      <c r="R474" s="237" t="s">
        <v>789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789</v>
      </c>
      <c r="AQ474" s="237"/>
      <c r="AR474" s="237" t="s">
        <v>355</v>
      </c>
      <c r="AS474" s="237" t="s">
        <v>356</v>
      </c>
      <c r="AT474" s="237" t="s">
        <v>789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808</v>
      </c>
      <c r="B476" s="237" t="s">
        <v>809</v>
      </c>
      <c r="C476" s="237" t="s">
        <v>391</v>
      </c>
      <c r="D476" s="237" t="s">
        <v>808</v>
      </c>
      <c r="E476" s="237" t="s">
        <v>809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810</v>
      </c>
      <c r="B478" s="237" t="s">
        <v>811</v>
      </c>
      <c r="C478" s="237" t="s">
        <v>499</v>
      </c>
      <c r="D478" s="237" t="s">
        <v>810</v>
      </c>
      <c r="E478" s="237" t="s">
        <v>811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812</v>
      </c>
      <c r="B479" s="237" t="s">
        <v>813</v>
      </c>
      <c r="C479" s="237" t="s">
        <v>814</v>
      </c>
      <c r="D479" s="237" t="s">
        <v>812</v>
      </c>
      <c r="E479" s="237" t="s">
        <v>813</v>
      </c>
      <c r="F479" s="237" t="s">
        <v>814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778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815</v>
      </c>
      <c r="B480" s="237" t="s">
        <v>816</v>
      </c>
      <c r="C480" s="237" t="s">
        <v>435</v>
      </c>
      <c r="D480" s="237" t="s">
        <v>815</v>
      </c>
      <c r="E480" s="237" t="s">
        <v>816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817</v>
      </c>
      <c r="B481" s="237" t="s">
        <v>818</v>
      </c>
      <c r="C481" s="237" t="s">
        <v>819</v>
      </c>
      <c r="D481" s="237" t="s">
        <v>817</v>
      </c>
      <c r="E481" s="237" t="s">
        <v>818</v>
      </c>
      <c r="F481" s="237" t="s">
        <v>819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833</v>
      </c>
      <c r="B483" s="237" t="s">
        <v>677</v>
      </c>
      <c r="C483" s="237" t="s">
        <v>643</v>
      </c>
      <c r="D483" s="237" t="s">
        <v>833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820</v>
      </c>
      <c r="B485" s="237" t="s">
        <v>821</v>
      </c>
      <c r="C485" s="237" t="s">
        <v>421</v>
      </c>
      <c r="D485" s="237" t="s">
        <v>820</v>
      </c>
      <c r="E485" s="237" t="s">
        <v>821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767</v>
      </c>
      <c r="U495" s="237" t="s">
        <v>281</v>
      </c>
      <c r="V495" s="237" t="s">
        <v>768</v>
      </c>
      <c r="W495" s="237"/>
      <c r="X495" s="237" t="s">
        <v>767</v>
      </c>
      <c r="Y495" s="237" t="s">
        <v>281</v>
      </c>
      <c r="Z495" s="237" t="s">
        <v>768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833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767</v>
      </c>
      <c r="I498" s="237" t="s">
        <v>281</v>
      </c>
      <c r="J498" s="237" t="s">
        <v>768</v>
      </c>
      <c r="K498" s="237"/>
      <c r="L498" s="237" t="s">
        <v>767</v>
      </c>
      <c r="M498" s="237" t="s">
        <v>281</v>
      </c>
      <c r="N498" s="237" t="s">
        <v>768</v>
      </c>
      <c r="O498" s="237"/>
      <c r="P498" s="237" t="s">
        <v>767</v>
      </c>
      <c r="Q498" s="237" t="s">
        <v>281</v>
      </c>
      <c r="R498" s="237" t="s">
        <v>768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833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767</v>
      </c>
      <c r="AS498" s="237" t="s">
        <v>281</v>
      </c>
      <c r="AT498" s="237" t="s">
        <v>768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833</v>
      </c>
      <c r="AK499" s="237" t="s">
        <v>677</v>
      </c>
      <c r="AL499" s="237" t="s">
        <v>643</v>
      </c>
      <c r="AM499" s="237"/>
      <c r="AN499" s="237" t="s">
        <v>767</v>
      </c>
      <c r="AO499" s="237" t="s">
        <v>281</v>
      </c>
      <c r="AP499" s="237" t="s">
        <v>768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788</v>
      </c>
      <c r="U502" s="237" t="s">
        <v>624</v>
      </c>
      <c r="V502" s="237" t="s">
        <v>519</v>
      </c>
      <c r="W502" s="237"/>
      <c r="X502" s="237" t="s">
        <v>788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788</v>
      </c>
      <c r="U503" s="237" t="s">
        <v>624</v>
      </c>
      <c r="V503" s="237" t="s">
        <v>519</v>
      </c>
      <c r="W503" s="237"/>
      <c r="X503" s="237" t="s">
        <v>788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787</v>
      </c>
      <c r="U504" s="237" t="s">
        <v>276</v>
      </c>
      <c r="V504" s="237" t="s">
        <v>629</v>
      </c>
      <c r="W504" s="237"/>
      <c r="X504" s="237" t="s">
        <v>787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787</v>
      </c>
      <c r="U505" s="237" t="s">
        <v>276</v>
      </c>
      <c r="V505" s="237" t="s">
        <v>629</v>
      </c>
      <c r="W505" s="237"/>
      <c r="X505" s="237" t="s">
        <v>787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769</v>
      </c>
      <c r="AK505" s="237" t="s">
        <v>770</v>
      </c>
      <c r="AL505" s="237" t="s">
        <v>771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790</v>
      </c>
      <c r="AC507" s="237" t="s">
        <v>791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779</v>
      </c>
      <c r="B509" s="237" t="s">
        <v>518</v>
      </c>
      <c r="C509" s="237" t="s">
        <v>519</v>
      </c>
      <c r="D509" s="237" t="s">
        <v>779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792</v>
      </c>
      <c r="AC511" s="237" t="s">
        <v>793</v>
      </c>
      <c r="AD511" s="237" t="s">
        <v>794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795</v>
      </c>
      <c r="AC512" s="237" t="s">
        <v>796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797</v>
      </c>
      <c r="AC513" s="237" t="s">
        <v>798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780</v>
      </c>
      <c r="B514" s="237" t="s">
        <v>781</v>
      </c>
      <c r="C514" s="237" t="s">
        <v>314</v>
      </c>
      <c r="D514" s="237" t="s">
        <v>780</v>
      </c>
      <c r="E514" s="237" t="s">
        <v>781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799</v>
      </c>
      <c r="AC514" s="237" t="s">
        <v>800</v>
      </c>
      <c r="AD514" s="237" t="s">
        <v>801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802</v>
      </c>
      <c r="AC515" s="237" t="s">
        <v>803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804</v>
      </c>
      <c r="AC516" s="237" t="s">
        <v>805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806</v>
      </c>
      <c r="AC517" s="237" t="s">
        <v>807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808</v>
      </c>
      <c r="AC519" s="237" t="s">
        <v>809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822</v>
      </c>
      <c r="B520" s="237" t="s">
        <v>823</v>
      </c>
      <c r="C520" s="237" t="s">
        <v>363</v>
      </c>
      <c r="D520" s="237" t="s">
        <v>822</v>
      </c>
      <c r="E520" s="237" t="s">
        <v>823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810</v>
      </c>
      <c r="AC521" s="237" t="s">
        <v>811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812</v>
      </c>
      <c r="AC522" s="237" t="s">
        <v>813</v>
      </c>
      <c r="AD522" s="237" t="s">
        <v>814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815</v>
      </c>
      <c r="AC523" s="237" t="s">
        <v>816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817</v>
      </c>
      <c r="AC524" s="237" t="s">
        <v>818</v>
      </c>
      <c r="AD524" s="237" t="s">
        <v>819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772</v>
      </c>
      <c r="AK526" s="237" t="s">
        <v>773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833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833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824</v>
      </c>
      <c r="B530" s="237" t="s">
        <v>466</v>
      </c>
      <c r="C530" s="237" t="s">
        <v>825</v>
      </c>
      <c r="D530" s="237" t="s">
        <v>824</v>
      </c>
      <c r="E530" s="237" t="s">
        <v>466</v>
      </c>
      <c r="F530" s="237" t="s">
        <v>825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820</v>
      </c>
      <c r="AC531" s="237" t="s">
        <v>821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782</v>
      </c>
      <c r="B533" s="237" t="s">
        <v>783</v>
      </c>
      <c r="C533" s="237" t="s">
        <v>360</v>
      </c>
      <c r="D533" s="237" t="s">
        <v>782</v>
      </c>
      <c r="E533" s="237" t="s">
        <v>783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789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784</v>
      </c>
      <c r="B541" s="237" t="s">
        <v>574</v>
      </c>
      <c r="C541" s="237" t="s">
        <v>314</v>
      </c>
      <c r="D541" s="237" t="s">
        <v>784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826</v>
      </c>
      <c r="B550" s="237" t="s">
        <v>827</v>
      </c>
      <c r="C550" s="237" t="s">
        <v>292</v>
      </c>
      <c r="D550" s="237" t="s">
        <v>826</v>
      </c>
      <c r="E550" s="237" t="s">
        <v>827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785</v>
      </c>
      <c r="B551" s="237" t="s">
        <v>442</v>
      </c>
      <c r="C551" s="237" t="s">
        <v>363</v>
      </c>
      <c r="D551" s="237" t="s">
        <v>785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767</v>
      </c>
      <c r="B552" s="237" t="s">
        <v>281</v>
      </c>
      <c r="C552" s="237" t="s">
        <v>768</v>
      </c>
      <c r="D552" s="237" t="s">
        <v>767</v>
      </c>
      <c r="E552" s="237" t="s">
        <v>281</v>
      </c>
      <c r="F552" s="237" t="s">
        <v>768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767</v>
      </c>
      <c r="B553" s="237" t="s">
        <v>281</v>
      </c>
      <c r="C553" s="237" t="s">
        <v>768</v>
      </c>
      <c r="D553" s="237" t="s">
        <v>767</v>
      </c>
      <c r="E553" s="237" t="s">
        <v>281</v>
      </c>
      <c r="F553" s="237" t="s">
        <v>768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828</v>
      </c>
      <c r="B555" s="237" t="s">
        <v>829</v>
      </c>
      <c r="C555" s="237" t="s">
        <v>308</v>
      </c>
      <c r="D555" s="237" t="s">
        <v>828</v>
      </c>
      <c r="E555" s="237" t="s">
        <v>829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830</v>
      </c>
      <c r="B562" s="237" t="s">
        <v>831</v>
      </c>
      <c r="C562" s="237" t="s">
        <v>832</v>
      </c>
      <c r="D562" s="237" t="s">
        <v>830</v>
      </c>
      <c r="E562" s="237" t="s">
        <v>831</v>
      </c>
      <c r="F562" s="237" t="s">
        <v>832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779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780</v>
      </c>
      <c r="AC574" s="237" t="s">
        <v>781</v>
      </c>
      <c r="AD574" s="237" t="s">
        <v>314</v>
      </c>
      <c r="AE574" s="237"/>
      <c r="AF574" s="237"/>
      <c r="AG574" s="237"/>
      <c r="AH574" s="237"/>
      <c r="AI574" s="237"/>
      <c r="AJ574" s="237" t="s">
        <v>767</v>
      </c>
      <c r="AK574" s="237" t="s">
        <v>281</v>
      </c>
      <c r="AL574" s="237" t="s">
        <v>768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767</v>
      </c>
      <c r="AK575" s="237" t="s">
        <v>281</v>
      </c>
      <c r="AL575" s="237" t="s">
        <v>768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822</v>
      </c>
      <c r="AC584" s="237" t="s">
        <v>823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788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788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787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787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824</v>
      </c>
      <c r="AC603" s="237" t="s">
        <v>466</v>
      </c>
      <c r="AD603" s="237" t="s">
        <v>825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782</v>
      </c>
      <c r="AC606" s="237" t="s">
        <v>783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784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826</v>
      </c>
      <c r="AC627" s="237" t="s">
        <v>827</v>
      </c>
      <c r="AD627" s="237" t="s">
        <v>292</v>
      </c>
    </row>
    <row r="628" spans="28:30" ht="12.75">
      <c r="AB628" s="237" t="s">
        <v>785</v>
      </c>
      <c r="AC628" s="237" t="s">
        <v>442</v>
      </c>
      <c r="AD628" s="237" t="s">
        <v>363</v>
      </c>
    </row>
    <row r="629" spans="28:30" ht="12.75">
      <c r="AB629" s="237" t="s">
        <v>767</v>
      </c>
      <c r="AC629" s="237" t="s">
        <v>281</v>
      </c>
      <c r="AD629" s="237" t="s">
        <v>768</v>
      </c>
    </row>
    <row r="630" spans="28:30" ht="12.75">
      <c r="AB630" s="237" t="s">
        <v>767</v>
      </c>
      <c r="AC630" s="237" t="s">
        <v>281</v>
      </c>
      <c r="AD630" s="237" t="s">
        <v>768</v>
      </c>
    </row>
    <row r="631" spans="28:30" ht="11.25">
      <c r="AB631" s="89" t="s">
        <v>767</v>
      </c>
      <c r="AC631" s="89" t="s">
        <v>281</v>
      </c>
      <c r="AD631" s="89" t="s">
        <v>768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828</v>
      </c>
      <c r="AC636" s="237" t="s">
        <v>829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788</v>
      </c>
      <c r="AC643" s="89" t="s">
        <v>624</v>
      </c>
      <c r="AD643" s="89" t="s">
        <v>519</v>
      </c>
    </row>
    <row r="644" spans="28:30" ht="11.25">
      <c r="AB644" s="89" t="s">
        <v>788</v>
      </c>
      <c r="AC644" s="89" t="s">
        <v>624</v>
      </c>
      <c r="AD644" s="89" t="s">
        <v>519</v>
      </c>
    </row>
    <row r="645" spans="28:30" ht="11.25">
      <c r="AB645" s="89" t="s">
        <v>787</v>
      </c>
      <c r="AC645" s="89" t="s">
        <v>276</v>
      </c>
      <c r="AD645" s="89" t="s">
        <v>629</v>
      </c>
    </row>
    <row r="646" spans="28:30" ht="11.25">
      <c r="AB646" s="89" t="s">
        <v>787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830</v>
      </c>
      <c r="AC650" s="237" t="s">
        <v>831</v>
      </c>
      <c r="AD650" s="237" t="s">
        <v>832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779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780</v>
      </c>
      <c r="B30" s="81" t="s">
        <v>781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822</v>
      </c>
      <c r="B36" s="81" t="s">
        <v>823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824</v>
      </c>
      <c r="B46" s="81" t="s">
        <v>466</v>
      </c>
      <c r="C46" s="81" t="s">
        <v>825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782</v>
      </c>
      <c r="B49" s="81" t="s">
        <v>783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784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2016-01-19T06:25:37Z</cp:lastPrinted>
  <dcterms:created xsi:type="dcterms:W3CDTF">2009-01-25T23:42:29Z</dcterms:created>
  <dcterms:modified xsi:type="dcterms:W3CDTF">2016-02-19T03:58:27Z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