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70" yWindow="765" windowWidth="24450" windowHeight="12525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<sst xmlns="http://schemas.openxmlformats.org/spreadsheetml/2006/main" count="7794" uniqueCount="729">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</sst>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0" fontId="22" fillId="4" borderId="63" xfId="1122" applyFont="1" applyFill="1" applyBorder="1" applyAlignment="1" applyProtection="1">
      <alignment horizontal="center" vertical="center" wrapText="1"/>
      <protection/>
    </xf>
    <xf numFmtId="49" fontId="59" fillId="0" borderId="64" xfId="1119" applyFont="1" applyBorder="1" applyAlignment="1" applyProtection="1">
      <alignment horizontal="center" vertical="center"/>
      <protection/>
    </xf>
    <xf numFmtId="0" fontId="54" fillId="0" borderId="64" xfId="1114" applyFont="1" applyBorder="1" applyAlignment="1">
      <alignment horizontal="center"/>
      <protection/>
    </xf>
    <xf numFmtId="49" fontId="18" fillId="30" borderId="65" xfId="1119" applyFont="1" applyFill="1" applyBorder="1" applyAlignment="1" applyProtection="1">
      <alignment horizontal="right" vertical="center" indent="1"/>
      <protection/>
    </xf>
    <xf numFmtId="49" fontId="39" fillId="22" borderId="66" xfId="826" applyNumberFormat="1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22" fillId="22" borderId="68" xfId="1119" applyFont="1" applyFill="1" applyBorder="1" applyAlignment="1" applyProtection="1">
      <alignment horizontal="left" vertical="center"/>
      <protection locked="0"/>
    </xf>
    <xf numFmtId="49" fontId="39" fillId="22" borderId="69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49" fontId="18" fillId="22" borderId="7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7" xfId="1119" applyFont="1" applyFill="1" applyBorder="1" applyAlignment="1" applyProtection="1">
      <alignment horizontal="right" vertical="center" indent="1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18" fillId="22" borderId="7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4" xfId="1114" applyFont="1" applyBorder="1" applyAlignment="1">
      <alignment horizontal="center"/>
      <protection/>
    </xf>
    <xf numFmtId="0" fontId="18" fillId="30" borderId="79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49" fontId="22" fillId="3" borderId="85" xfId="1126" applyNumberFormat="1" applyFont="1" applyFill="1" applyBorder="1" applyAlignment="1" applyProtection="1">
      <alignment horizontal="center" vertical="center" wrapText="1"/>
      <protection/>
    </xf>
    <xf numFmtId="49" fontId="22" fillId="3" borderId="82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79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2.1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P14" sqref="P14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2021</v>
      </c>
    </row>
    <row r="3" spans="1:14" ht="15" customHeight="1">
      <c r="A3" s="26"/>
      <c r="D3" s="94"/>
      <c r="E3" s="95"/>
      <c r="F3" s="96"/>
      <c r="G3" s="191" t="str">
        <f>version</f>
        <v>Версия 2.1</v>
      </c>
      <c r="H3" s="192"/>
      <c r="M3" s="28" t="s">
        <v>120</v>
      </c>
      <c r="N3" s="1">
        <f>N2-1</f>
        <v>2020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2019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177</v>
      </c>
      <c r="G8" s="106" t="s">
        <v>5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491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2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724</v>
      </c>
      <c r="H19" s="100"/>
    </row>
    <row r="20" spans="1:8" ht="30" customHeight="1">
      <c r="A20" s="32"/>
      <c r="D20" s="92"/>
      <c r="E20" s="186" t="s">
        <v>22</v>
      </c>
      <c r="F20" s="187"/>
      <c r="G20" s="114" t="s">
        <v>725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71" zoomScaleNormal="71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55" sqref="T55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Апрель 2021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Апрель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258.22</v>
      </c>
      <c r="G20" s="48">
        <f t="shared" si="0"/>
        <v>68.32300000000001</v>
      </c>
      <c r="H20" s="48">
        <f t="shared" si="0"/>
        <v>43.243</v>
      </c>
      <c r="I20" s="48">
        <f t="shared" si="0"/>
        <v>0</v>
      </c>
      <c r="J20" s="48">
        <f t="shared" si="0"/>
        <v>25.08</v>
      </c>
      <c r="K20" s="48">
        <f t="shared" si="0"/>
        <v>0</v>
      </c>
      <c r="L20" s="48">
        <f t="shared" si="0"/>
        <v>189.89700000000002</v>
      </c>
      <c r="M20" s="48">
        <f t="shared" si="0"/>
        <v>115.039</v>
      </c>
      <c r="N20" s="48">
        <f t="shared" si="0"/>
        <v>0</v>
      </c>
      <c r="O20" s="48">
        <f t="shared" si="0"/>
        <v>74.858</v>
      </c>
      <c r="P20" s="48">
        <f t="shared" si="0"/>
        <v>0</v>
      </c>
      <c r="Q20" s="48">
        <f>IF(G20=0,0,T20/G20)</f>
        <v>2.43044</v>
      </c>
      <c r="R20" s="48">
        <f>IF(L20=0,0,U20/L20)</f>
        <v>2.6532324839254966</v>
      </c>
      <c r="S20" s="48">
        <f>SUM(S21:S24)</f>
        <v>669.8958411200001</v>
      </c>
      <c r="T20" s="48">
        <f>SUM(T21:T24)</f>
        <v>166.05495212000002</v>
      </c>
      <c r="U20" s="48">
        <f>SUM(U21:U24)</f>
        <v>503.84088900000006</v>
      </c>
      <c r="V20" s="48">
        <f>SUM(V21:V24)</f>
        <v>0</v>
      </c>
      <c r="W20" s="131">
        <f>SUM(W21:W24)</f>
        <v>669.8958411200001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250.08200000000002</v>
      </c>
      <c r="G22" s="48">
        <f>H22+I22+J22+K22</f>
        <v>68.32300000000001</v>
      </c>
      <c r="H22" s="56">
        <v>43.243</v>
      </c>
      <c r="I22" s="56"/>
      <c r="J22" s="56">
        <v>25.08</v>
      </c>
      <c r="K22" s="56"/>
      <c r="L22" s="48">
        <f>M22+N22+O22+P22</f>
        <v>181.75900000000001</v>
      </c>
      <c r="M22" s="56">
        <v>115.039</v>
      </c>
      <c r="N22" s="56"/>
      <c r="O22" s="56">
        <v>66.72</v>
      </c>
      <c r="P22" s="56"/>
      <c r="Q22" s="56">
        <v>2.43044</v>
      </c>
      <c r="R22" s="56">
        <v>2.6595</v>
      </c>
      <c r="S22" s="48">
        <f>T22+U22</f>
        <v>649.4430126200001</v>
      </c>
      <c r="T22" s="56">
        <f>G22*Q22</f>
        <v>166.05495212000002</v>
      </c>
      <c r="U22" s="56">
        <f>L22*R22</f>
        <v>483.38806050000005</v>
      </c>
      <c r="V22" s="56">
        <v>0</v>
      </c>
      <c r="W22" s="57">
        <f>S22-V22</f>
        <v>649.4430126200001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8.138</v>
      </c>
      <c r="G23" s="48">
        <f>H23+I23+J23+K23</f>
        <v>0</v>
      </c>
      <c r="H23" s="56"/>
      <c r="I23" s="56"/>
      <c r="J23" s="56"/>
      <c r="K23" s="56"/>
      <c r="L23" s="48">
        <f>M23+N23+O23+P23</f>
        <v>8.138</v>
      </c>
      <c r="M23" s="56"/>
      <c r="N23" s="56"/>
      <c r="O23" s="56">
        <v>8.138</v>
      </c>
      <c r="P23" s="56"/>
      <c r="Q23" s="56">
        <v>2.21291</v>
      </c>
      <c r="R23" s="56">
        <v>2.51325</v>
      </c>
      <c r="S23" s="48">
        <f>T23+U23</f>
        <v>20.452828500000003</v>
      </c>
      <c r="T23" s="56">
        <f>G23*Q23</f>
        <v>0</v>
      </c>
      <c r="U23" s="56">
        <f>L23*R23</f>
        <v>20.452828500000003</v>
      </c>
      <c r="V23" s="56"/>
      <c r="W23" s="57">
        <f>S23-V23</f>
        <v>20.452828500000003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J16" sqref="J1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2021-04-16T05:12:20Z</cp:lastPrinted>
  <dcterms:created xsi:type="dcterms:W3CDTF">2009-01-25T23:42:29Z</dcterms:created>
  <dcterms:modified xsi:type="dcterms:W3CDTF">2021-05-18T06:45:37Z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